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5d0083859dd41e2" /></Relationships>
</file>

<file path=xl/workbook.xml><?xml version="1.0" encoding="utf-8"?>
<x:workbook xmlns:x="http://schemas.openxmlformats.org/spreadsheetml/2006/main">
  <x:sheets>
    <x:sheet xmlns:r="http://schemas.openxmlformats.org/officeDocument/2006/relationships" name="Start" sheetId="1" r:id="Rc41da4a5298f4a04"/>
    <x:sheet xmlns:r="http://schemas.openxmlformats.org/officeDocument/2006/relationships" name="Dokumente" sheetId="2" r:id="Rde62f60ca8e24010"/>
    <x:sheet xmlns:r="http://schemas.openxmlformats.org/officeDocument/2006/relationships" name="DD Scoring" sheetId="3" r:id="R38a8c68024274449"/>
    <x:sheet xmlns:r="http://schemas.openxmlformats.org/officeDocument/2006/relationships" name="Bewertung" sheetId="4" r:id="R960a517820c543f2"/>
    <x:sheet xmlns:r="http://schemas.openxmlformats.org/officeDocument/2006/relationships" name="100 Tage" sheetId="5" r:id="R0a3a9718c2cc47fc"/>
    <x:sheet xmlns:r="http://schemas.openxmlformats.org/officeDocument/2006/relationships" name="Kommunikation" sheetId="6" r:id="R73b17e2cd2ff4194"/>
    <x:sheet xmlns:r="http://schemas.openxmlformats.org/officeDocument/2006/relationships" name="Vorlagen" sheetId="7" r:id="R637f112852914740"/>
    <x:sheet xmlns:r="http://schemas.openxmlformats.org/officeDocument/2006/relationships" name="Checks" sheetId="8" r:id="R5bfdecf97cce40fa"/>
    <x:sheet xmlns:r="http://schemas.openxmlformats.org/officeDocument/2006/relationships" name="Quellen" sheetId="9" r:id="R4d6547afde624e70"/>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00"/>
    <x:numFmt numFmtId="201" formatCode="0%"/>
    <x:numFmt numFmtId="202" formatCode="yyyy-mm-dd"/>
    <x:numFmt numFmtId="203" formatCode="0"/>
    <x:numFmt numFmtId="204" formatCode="#,##0;[Red](#,##0);-"/>
    <x:numFmt numFmtId="205" formatCode="0.0x"/>
    <x:numFmt numFmtId="206" formatCode="0.0%"/>
  </x:numFmts>
  <x:fonts count="36">
    <x:font>
      <x:sz val="11"/>
      <x:name val="Carlito"/>
    </x:font>
    <x:font>
      <x:b/>
      <x:sz val="18"/>
      <x:color rgb="FFFFFFFF"/>
      <x:name val="Carlito"/>
    </x:font>
    <x:font>
      <x:sz val="10"/>
      <x:color rgb="FF3D5266"/>
      <x:name val="Carlito"/>
    </x:font>
    <x:font>
      <x:b/>
      <x:sz val="11"/>
      <x:color rgb="FF102E4A"/>
      <x:name val="Carlito"/>
    </x:font>
    <x:font>
      <x:sz val="11"/>
      <x:color rgb="FF3D5266"/>
      <x:name val="Carlito"/>
    </x:font>
    <x:font>
      <x:b/>
      <x:sz val="11"/>
      <x:color rgb="FFFFFFFF"/>
      <x:name val="Carlito"/>
    </x:font>
    <x:font>
      <x:sz val="9"/>
      <x:color rgb="FF132B43"/>
      <x:name val="Carlito"/>
    </x:font>
    <x:font>
      <x:b/>
      <x:sz val="9"/>
      <x:color rgb="FF008000"/>
      <x:name val="Carlito"/>
    </x:font>
    <x:font>
      <x:sz val="10"/>
      <x:color rgb="FF991B1B"/>
      <x:name val="Carlito"/>
    </x:font>
    <x:font>
      <x:b/>
      <x:sz val="18"/>
      <x:color rgb="FFFFFFFF"/>
      <x:name val="Arial"/>
    </x:font>
    <x:font>
      <x:sz val="11"/>
      <x:name val="Arial"/>
    </x:font>
    <x:font>
      <x:sz val="10"/>
      <x:color rgb="FF3D5266"/>
      <x:name val="Arial"/>
    </x:font>
    <x:font>
      <x:b/>
      <x:sz val="11"/>
      <x:color rgb="FF102E4A"/>
      <x:name val="Arial"/>
    </x:font>
    <x:font>
      <x:sz val="11"/>
      <x:color rgb="FF3D5266"/>
      <x:name val="Arial"/>
    </x:font>
    <x:font>
      <x:b/>
      <x:sz val="11"/>
      <x:color rgb="FFFFFFFF"/>
      <x:name val="Arial"/>
    </x:font>
    <x:font>
      <x:sz val="9"/>
      <x:color rgb="FF132B43"/>
      <x:name val="Arial"/>
    </x:font>
    <x:font>
      <x:b/>
      <x:sz val="9"/>
      <x:color rgb="FF008000"/>
      <x:name val="Arial"/>
    </x:font>
    <x:font>
      <x:sz val="10"/>
      <x:color rgb="FF991B1B"/>
      <x:name val="Arial"/>
    </x:font>
    <x:font>
      <x:sz val="9"/>
      <x:color rgb="FF0000FF"/>
      <x:name val="Carlito"/>
    </x:font>
    <x:font>
      <x:b/>
      <x:sz val="11"/>
      <x:color rgb="FF132B43"/>
      <x:name val="Carlito"/>
    </x:font>
    <x:font>
      <x:b/>
      <x:sz val="9"/>
      <x:color rgb="FF132B43"/>
      <x:name val="Carlito"/>
    </x:font>
    <x:font>
      <x:sz val="11"/>
      <x:color rgb="FF0000FF"/>
      <x:name val="Carlito"/>
    </x:font>
    <x:font>
      <x:b/>
      <x:sz val="12"/>
      <x:color rgb="FF92400E"/>
      <x:name val="Carlito"/>
    </x:font>
    <x:font>
      <x:sz val="9"/>
      <x:color rgb="FFF5D7D7"/>
      <x:name val="Carlito"/>
    </x:font>
    <x:font>
      <x:sz val="9"/>
      <x:color rgb="FF0000FF"/>
      <x:name val="Arial"/>
    </x:font>
    <x:font>
      <x:b/>
      <x:sz val="11"/>
      <x:color rgb="FF132B43"/>
      <x:name val="Arial"/>
    </x:font>
    <x:font>
      <x:b/>
      <x:sz val="9"/>
      <x:color rgb="FF132B43"/>
      <x:name val="Arial"/>
    </x:font>
    <x:font>
      <x:sz val="11"/>
      <x:color rgb="FF0000FF"/>
      <x:name val="Arial"/>
    </x:font>
    <x:font>
      <x:b/>
      <x:sz val="12"/>
      <x:color rgb="FF92400E"/>
      <x:name val="Arial"/>
    </x:font>
    <x:font>
      <x:sz val="9"/>
      <x:color rgb="FFF5D7D7"/>
      <x:name val="Arial"/>
    </x:font>
    <x:font>
      <x:b/>
      <x:sz val="15"/>
      <x:color rgb="FFFFFFFF"/>
      <x:name val="Aptos Display"/>
    </x:font>
    <x:font>
      <x:sz val="10"/>
      <x:color rgb="FF163A5F"/>
      <x:name val="Aptos"/>
    </x:font>
    <x:font>
      <x:b/>
      <x:sz val="10"/>
      <x:color rgb="FFFFFFFF"/>
      <x:name val="Aptos"/>
    </x:font>
    <x:font>
      <x:b/>
      <x:sz val="9"/>
      <x:color rgb="FFFFFFFF"/>
      <x:name val="Aptos"/>
    </x:font>
    <x:font>
      <x:b/>
      <x:sz val="14"/>
      <x:color rgb="FF0D2847"/>
      <x:name val="Aptos Display"/>
    </x:font>
    <x:font>
      <x:sz val="10"/>
      <x:color rgb="FF203443"/>
      <x:name val="Aptos"/>
    </x:font>
  </x:fonts>
  <x:fills count="13">
    <x:fill>
      <x:patternFill patternType="none"/>
    </x:fill>
    <x:fill>
      <x:patternFill patternType="gray125"/>
    </x:fill>
    <x:fill>
      <x:patternFill patternType="solid">
        <x:fgColor rgb="FF102E4A"/>
      </x:patternFill>
    </x:fill>
    <x:fill>
      <x:patternFill patternType="solid">
        <x:fgColor rgb="FFEDF2F6"/>
      </x:patternFill>
    </x:fill>
    <x:fill>
      <x:patternFill patternType="solid">
        <x:fgColor rgb="FFDCE8F2"/>
      </x:patternFill>
    </x:fill>
    <x:fill>
      <x:patternFill patternType="solid">
        <x:fgColor rgb="FFFFFFFF"/>
      </x:patternFill>
    </x:fill>
    <x:fill>
      <x:patternFill patternType="solid">
        <x:fgColor rgb="FF173B5F"/>
      </x:patternFill>
    </x:fill>
    <x:fill>
      <x:patternFill patternType="solid">
        <x:fgColor rgb="FFF5D7D7"/>
      </x:patternFill>
    </x:fill>
    <x:fill>
      <x:patternFill patternType="solid">
        <x:fgColor rgb="FFFFF1C7"/>
      </x:patternFill>
    </x:fill>
    <x:fill>
      <x:patternFill patternType="solid">
        <x:fgColor rgb="FF0D2847"/>
      </x:patternFill>
    </x:fill>
    <x:fill>
      <x:patternFill patternType="solid">
        <x:fgColor rgb="FFDFF4F8"/>
      </x:patternFill>
    </x:fill>
    <x:fill>
      <x:patternFill patternType="solid">
        <x:fgColor rgb="FF163A5F"/>
      </x:patternFill>
    </x:fill>
    <x:fill>
      <x:patternFill patternType="solid">
        <x:fgColor rgb="FFFAF1DC"/>
      </x:patternFill>
    </x:fill>
  </x:fills>
  <x:borders count="37">
    <x:border/>
    <x:border>
      <x:left style="thin">
        <x:color rgb="FFBBC9D5"/>
      </x:left>
      <x:top style="thin">
        <x:color rgb="FFBBC9D5"/>
      </x:top>
      <x:bottom style="thin">
        <x:color rgb="FFBBC9D5"/>
      </x:bottom>
    </x:border>
    <x:border>
      <x:top style="thin">
        <x:color rgb="FFBBC9D5"/>
      </x:top>
      <x:bottom style="thin">
        <x:color rgb="FFBBC9D5"/>
      </x:bottom>
    </x:border>
    <x:border>
      <x:right style="thin">
        <x:color rgb="FFBBC9D5"/>
      </x:right>
      <x:top style="thin">
        <x:color rgb="FFBBC9D5"/>
      </x:top>
      <x:bottom style="thin">
        <x:color rgb="FFBBC9D5"/>
      </x:bottom>
    </x:border>
    <x:border>
      <x:left style="thin">
        <x:color rgb="FFBBC9D5"/>
      </x:left>
      <x:top style="thin">
        <x:color rgb="FFBBC9D5"/>
      </x:top>
    </x:border>
    <x:border>
      <x:top style="thin">
        <x:color rgb="FFBBC9D5"/>
      </x:top>
    </x:border>
    <x:border>
      <x:right style="thin">
        <x:color rgb="FFBBC9D5"/>
      </x:right>
      <x:top style="thin">
        <x:color rgb="FFBBC9D5"/>
      </x:top>
    </x:border>
    <x:border>
      <x:left style="thin">
        <x:color rgb="FFBBC9D5"/>
      </x:left>
    </x:border>
    <x:border>
      <x:right style="thin">
        <x:color rgb="FFBBC9D5"/>
      </x:right>
    </x:border>
    <x:border>
      <x:left style="thin">
        <x:color rgb="FFBBC9D5"/>
      </x:left>
      <x:bottom style="thin">
        <x:color rgb="FFBBC9D5"/>
      </x:bottom>
    </x:border>
    <x:border>
      <x:bottom style="thin">
        <x:color rgb="FFBBC9D5"/>
      </x:bottom>
    </x:border>
    <x:border>
      <x:right style="thin">
        <x:color rgb="FFBBC9D5"/>
      </x:right>
      <x:bottom style="thin">
        <x:color rgb="FFBBC9D5"/>
      </x:bottom>
    </x:border>
    <x:border>
      <x:bottom style="thin">
        <x:color rgb="FFE3E9EE"/>
      </x:bottom>
    </x:border>
    <x:border>
      <x:top style="thin">
        <x:color rgb="FFE3E9EE"/>
      </x:top>
      <x:bottom style="thin">
        <x:color rgb="FFE3E9EE"/>
      </x:bottom>
    </x:border>
    <x:border>
      <x:top style="thin">
        <x:color rgb="FFE3E9EE"/>
      </x:top>
      <x:bottom style="thin">
        <x:color rgb="FFBBC9D5"/>
      </x:bottom>
    </x:border>
    <x:border>
      <x:left style="thin">
        <x:color rgb="FFBBC9D5"/>
      </x:left>
      <x:right style="thin">
        <x:color rgb="FFBBC9D5"/>
      </x:right>
    </x:border>
    <x:border>
      <x:left style="thin">
        <x:color rgb="FFBBC9D5"/>
      </x:left>
      <x:top style="thin">
        <x:color rgb="FFBBC9D5"/>
      </x:top>
      <x:bottom style="thin">
        <x:color rgb="FFE3E9EE"/>
      </x:bottom>
    </x:border>
    <x:border>
      <x:top style="thin">
        <x:color rgb="FFBBC9D5"/>
      </x:top>
      <x:bottom style="thin">
        <x:color rgb="FFE3E9EE"/>
      </x:bottom>
    </x:border>
    <x:border>
      <x:right style="thin">
        <x:color rgb="FFBBC9D5"/>
      </x:right>
      <x:top style="thin">
        <x:color rgb="FFBBC9D5"/>
      </x:top>
      <x:bottom style="thin">
        <x:color rgb="FFE3E9EE"/>
      </x:bottom>
    </x:border>
    <x:border>
      <x:left style="thin">
        <x:color rgb="FFBBC9D5"/>
      </x:left>
      <x:top style="thin">
        <x:color rgb="FFE3E9EE"/>
      </x:top>
      <x:bottom style="thin">
        <x:color rgb="FFE3E9EE"/>
      </x:bottom>
    </x:border>
    <x:border>
      <x:right style="thin">
        <x:color rgb="FFBBC9D5"/>
      </x:right>
      <x:top style="thin">
        <x:color rgb="FFE3E9EE"/>
      </x:top>
      <x:bottom style="thin">
        <x:color rgb="FFE3E9EE"/>
      </x:bottom>
    </x:border>
    <x:border>
      <x:left style="thin">
        <x:color rgb="FFBBC9D5"/>
      </x:left>
      <x:top style="thin">
        <x:color rgb="FFE3E9EE"/>
      </x:top>
      <x:bottom style="thin">
        <x:color rgb="FFBBC9D5"/>
      </x:bottom>
    </x:border>
    <x:border>
      <x:right style="thin">
        <x:color rgb="FFBBC9D5"/>
      </x:right>
      <x:top style="thin">
        <x:color rgb="FFE3E9EE"/>
      </x:top>
      <x:bottom style="thin">
        <x:color rgb="FFBBC9D5"/>
      </x:bottom>
    </x:border>
    <x:border>
      <x:left style="thin">
        <x:color rgb="FFBBC9D5"/>
      </x:left>
      <x:right style="thin">
        <x:color rgb="FFBBC9D5"/>
      </x:right>
      <x:top style="thin">
        <x:color rgb="FFBBC9D5"/>
      </x:top>
      <x:bottom style="thin">
        <x:color rgb="FFE3E9EE"/>
      </x:bottom>
    </x:border>
    <x:border>
      <x:left style="thin">
        <x:color rgb="FFBBC9D5"/>
      </x:left>
      <x:right style="thin">
        <x:color rgb="FFBBC9D5"/>
      </x:right>
      <x:top style="thin">
        <x:color rgb="FFE3E9EE"/>
      </x:top>
      <x:bottom style="thin">
        <x:color rgb="FFE3E9EE"/>
      </x:bottom>
    </x:border>
    <x:border>
      <x:left style="thin">
        <x:color rgb="FFBBC9D5"/>
      </x:left>
      <x:right style="thin">
        <x:color rgb="FFBBC9D5"/>
      </x:right>
      <x:top style="thin">
        <x:color rgb="FFE3E9EE"/>
      </x:top>
      <x:bottom style="thin">
        <x:color rgb="FFBBC9D5"/>
      </x:bottom>
    </x:border>
    <x:border>
      <x:left style="thin">
        <x:color rgb="FFBBC9D5"/>
      </x:left>
      <x:right style="thin">
        <x:color rgb="FFBBC9D5"/>
      </x:right>
      <x:top style="thin">
        <x:color rgb="FFBBC9D5"/>
      </x:top>
    </x:border>
    <x:border>
      <x:left style="thin">
        <x:color rgb="FFBBC9D5"/>
      </x:left>
      <x:right style="thin">
        <x:color rgb="FFBBC9D5"/>
      </x:right>
      <x:bottom style="thin">
        <x:color rgb="FFBBC9D5"/>
      </x:bottom>
    </x:border>
    <x:border>
      <x:left style="thin">
        <x:color rgb="FFBBC9D5"/>
      </x:left>
      <x:right style="thin">
        <x:color rgb="FFBBC9D5"/>
      </x:right>
      <x:top style="thin">
        <x:color rgb="FFBBC9D5"/>
      </x:top>
      <x:bottom style="thin">
        <x:color rgb="FFBBC9D5"/>
      </x:bottom>
    </x:border>
    <x:border>
      <x:left style="thin">
        <x:color rgb="FFD6E0E6"/>
      </x:left>
      <x:top style="thin">
        <x:color rgb="FFD6E0E6"/>
      </x:top>
    </x:border>
    <x:border>
      <x:top style="thin">
        <x:color rgb="FFD6E0E6"/>
      </x:top>
    </x:border>
    <x:border>
      <x:right style="thin">
        <x:color rgb="FFD6E0E6"/>
      </x:right>
      <x:top style="thin">
        <x:color rgb="FFD6E0E6"/>
      </x:top>
    </x:border>
    <x:border>
      <x:left style="thin">
        <x:color rgb="FFD6E0E6"/>
      </x:left>
    </x:border>
    <x:border>
      <x:right style="thin">
        <x:color rgb="FFD6E0E6"/>
      </x:right>
    </x:border>
    <x:border>
      <x:left style="thin">
        <x:color rgb="FFD6E0E6"/>
      </x:left>
      <x:bottom style="thin">
        <x:color rgb="FFD6E0E6"/>
      </x:bottom>
    </x:border>
    <x:border>
      <x:bottom style="thin">
        <x:color rgb="FFD6E0E6"/>
      </x:bottom>
    </x:border>
    <x:border>
      <x:right style="thin">
        <x:color rgb="FFD6E0E6"/>
      </x:right>
      <x:bottom style="thin">
        <x:color rgb="FFD6E0E6"/>
      </x:bottom>
    </x:border>
  </x:borders>
  <x:cellStyleXfs count="1">
    <x:xf numFmtId="0" fontId="0" fillId="0" borderId="0"/>
  </x:cellStyleXfs>
  <x:cellXfs count="385">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3" xfId="0" applyNumberFormat="1" applyFont="1" applyFill="1" applyBorder="1"/>
    <x:xf numFmtId="0" fontId="3" fillId="4"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3" xfId="0" applyNumberFormat="1" applyFont="1" applyFill="1" applyBorder="1" applyAlignment="1">
      <x:alignment wrapText="1"/>
    </x:xf>
    <x:xf numFmtId="0" fontId="3" fillId="4" borderId="1" xfId="0" applyNumberFormat="1" applyFont="1" applyFill="1" applyBorder="1" applyAlignment="1">
      <x:alignment vertical="center" wrapText="1"/>
    </x:xf>
    <x:xf numFmtId="0" fontId="3" fillId="4" borderId="2" xfId="0" applyNumberFormat="1" applyFont="1" applyFill="1" applyBorder="1" applyAlignment="1">
      <x:alignment vertical="center" wrapText="1"/>
    </x:xf>
    <x:xf numFmtId="0" fontId="3" fillId="4" borderId="3" xfId="0" applyNumberFormat="1" applyFont="1" applyFill="1" applyBorder="1" applyAlignment="1">
      <x:alignment vertical="center" wrapText="1"/>
    </x:xf>
    <x:xf numFmtId="0" fontId="0" fillId="5" borderId="0" xfId="0" applyNumberFormat="1" applyFont="1" applyFill="1" applyBorder="1"/>
    <x:xf numFmtId="0" fontId="4" fillId="5" borderId="0" xfId="0" applyNumberFormat="1" applyFont="1" applyFill="1" applyBorder="1"/>
    <x:xf numFmtId="0" fontId="4" fillId="5" borderId="4" xfId="0" applyNumberFormat="1" applyFont="1" applyFill="1" applyBorder="1"/>
    <x:xf numFmtId="0" fontId="4" fillId="5" borderId="5" xfId="0" applyNumberFormat="1" applyFont="1" applyFill="1" applyBorder="1"/>
    <x:xf numFmtId="0" fontId="4" fillId="5" borderId="6" xfId="0" applyNumberFormat="1" applyFont="1" applyFill="1" applyBorder="1"/>
    <x:xf numFmtId="0" fontId="4" fillId="5" borderId="7" xfId="0" applyNumberFormat="1" applyFont="1" applyFill="1" applyBorder="1"/>
    <x:xf numFmtId="0" fontId="4" fillId="5" borderId="8" xfId="0" applyNumberFormat="1" applyFont="1" applyFill="1" applyBorder="1"/>
    <x:xf numFmtId="0" fontId="4" fillId="5" borderId="9" xfId="0" applyNumberFormat="1" applyFont="1" applyFill="1" applyBorder="1"/>
    <x:xf numFmtId="0" fontId="4" fillId="5" borderId="10" xfId="0" applyNumberFormat="1" applyFont="1" applyFill="1" applyBorder="1"/>
    <x:xf numFmtId="0" fontId="4" fillId="5" borderId="11" xfId="0" applyNumberFormat="1" applyFont="1" applyFill="1" applyBorder="1"/>
    <x:xf numFmtId="0" fontId="4" fillId="5" borderId="4" xfId="0" applyNumberFormat="1" applyFont="1" applyFill="1" applyBorder="1" applyAlignment="1">
      <x:alignment wrapText="1"/>
    </x:xf>
    <x:xf numFmtId="0" fontId="4" fillId="5" borderId="5" xfId="0" applyNumberFormat="1" applyFont="1" applyFill="1" applyBorder="1" applyAlignment="1">
      <x:alignment wrapText="1"/>
    </x:xf>
    <x:xf numFmtId="0" fontId="4" fillId="5" borderId="6" xfId="0" applyNumberFormat="1" applyFont="1" applyFill="1" applyBorder="1" applyAlignment="1">
      <x:alignment wrapText="1"/>
    </x:xf>
    <x:xf numFmtId="0" fontId="4" fillId="5" borderId="7" xfId="0" applyNumberFormat="1" applyFont="1" applyFill="1" applyBorder="1" applyAlignment="1">
      <x:alignment wrapText="1"/>
    </x:xf>
    <x:xf numFmtId="0" fontId="4" fillId="5" borderId="0" xfId="0" applyNumberFormat="1" applyFont="1" applyFill="1" applyBorder="1" applyAlignment="1">
      <x:alignment wrapText="1"/>
    </x:xf>
    <x:xf numFmtId="0" fontId="4" fillId="5" borderId="8" xfId="0" applyNumberFormat="1" applyFont="1" applyFill="1" applyBorder="1" applyAlignment="1">
      <x:alignment wrapText="1"/>
    </x:xf>
    <x:xf numFmtId="0" fontId="4" fillId="5" borderId="9" xfId="0" applyNumberFormat="1" applyFont="1" applyFill="1" applyBorder="1" applyAlignment="1">
      <x:alignment wrapText="1"/>
    </x:xf>
    <x:xf numFmtId="0" fontId="4" fillId="5" borderId="10" xfId="0" applyNumberFormat="1" applyFont="1" applyFill="1" applyBorder="1" applyAlignment="1">
      <x:alignment wrapText="1"/>
    </x:xf>
    <x:xf numFmtId="0" fontId="4" fillId="5" borderId="11" xfId="0" applyNumberFormat="1" applyFont="1" applyFill="1" applyBorder="1" applyAlignment="1">
      <x:alignment wrapText="1"/>
    </x:xf>
    <x:xf numFmtId="0" fontId="4" fillId="5" borderId="4" xfId="0" applyNumberFormat="1" applyFont="1" applyFill="1" applyBorder="1" applyAlignment="1">
      <x:alignment vertical="center" wrapText="1"/>
    </x:xf>
    <x:xf numFmtId="0" fontId="4" fillId="5" borderId="5" xfId="0" applyNumberFormat="1" applyFont="1" applyFill="1" applyBorder="1" applyAlignment="1">
      <x:alignment vertical="center" wrapText="1"/>
    </x:xf>
    <x:xf numFmtId="0" fontId="4" fillId="5" borderId="6" xfId="0" applyNumberFormat="1" applyFont="1" applyFill="1" applyBorder="1" applyAlignment="1">
      <x:alignment vertical="center" wrapText="1"/>
    </x:xf>
    <x:xf numFmtId="0" fontId="4" fillId="5" borderId="7" xfId="0" applyNumberFormat="1" applyFont="1" applyFill="1" applyBorder="1" applyAlignment="1">
      <x:alignment vertical="center" wrapText="1"/>
    </x:xf>
    <x:xf numFmtId="0" fontId="4" fillId="5" borderId="0" xfId="0" applyNumberFormat="1" applyFont="1" applyFill="1" applyBorder="1" applyAlignment="1">
      <x:alignment vertical="center" wrapText="1"/>
    </x:xf>
    <x:xf numFmtId="0" fontId="4" fillId="5" borderId="8" xfId="0" applyNumberFormat="1" applyFont="1" applyFill="1" applyBorder="1" applyAlignment="1">
      <x:alignment vertical="center" wrapText="1"/>
    </x:xf>
    <x:xf numFmtId="0" fontId="4" fillId="5" borderId="9" xfId="0" applyNumberFormat="1" applyFont="1" applyFill="1" applyBorder="1" applyAlignment="1">
      <x:alignment vertical="center" wrapText="1"/>
    </x:xf>
    <x:xf numFmtId="0" fontId="4" fillId="5" borderId="10" xfId="0" applyNumberFormat="1" applyFont="1" applyFill="1" applyBorder="1" applyAlignment="1">
      <x:alignment vertical="center" wrapText="1"/>
    </x:xf>
    <x:xf numFmtId="0" fontId="4" fillId="5" borderId="11"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5" fillId="6" borderId="8" xfId="0" applyNumberFormat="1" applyFont="1" applyFill="1" applyBorder="1"/>
    <x:xf numFmtId="0" fontId="5" fillId="6" borderId="7" xfId="0" applyNumberFormat="1" applyFont="1" applyFill="1" applyBorder="1"/>
    <x:xf numFmtId="0" fontId="5" fillId="6" borderId="8" xfId="0" applyNumberFormat="1" applyFont="1" applyFill="1" applyBorder="1" applyAlignment="1">
      <x:alignment wrapText="1"/>
    </x:xf>
    <x:xf numFmtId="0" fontId="5" fillId="6" borderId="7" xfId="0" applyNumberFormat="1" applyFont="1" applyFill="1" applyBorder="1" applyAlignment="1">
      <x:alignment wrapText="1"/>
    </x:xf>
    <x:xf numFmtId="0" fontId="5" fillId="6" borderId="8" xfId="0" applyNumberFormat="1" applyFont="1" applyFill="1" applyBorder="1" applyAlignment="1">
      <x:alignment vertical="center" wrapText="1"/>
    </x:xf>
    <x:xf numFmtId="0" fontId="5" fillId="6" borderId="7" xfId="0" applyNumberFormat="1" applyFont="1" applyFill="1" applyBorder="1" applyAlignment="1">
      <x:alignment vertical="center" wrapText="1"/>
    </x:xf>
    <x:xf numFmtId="0" fontId="6" fillId="0" borderId="0" xfId="0" applyNumberFormat="1" applyFont="1" applyFill="1" applyBorder="1"/>
    <x:xf numFmtId="0" fontId="6" fillId="0" borderId="12" xfId="0" applyNumberFormat="1" applyFont="1" applyFill="1" applyBorder="1"/>
    <x:xf numFmtId="0" fontId="6" fillId="0" borderId="13" xfId="0" applyNumberFormat="1" applyFont="1" applyFill="1" applyBorder="1"/>
    <x:xf numFmtId="0" fontId="6" fillId="0" borderId="14" xfId="0" applyNumberFormat="1" applyFont="1" applyFill="1" applyBorder="1"/>
    <x:xf numFmtId="0" fontId="6" fillId="0" borderId="12" xfId="0" applyNumberFormat="1" applyFont="1" applyFill="1" applyBorder="1" applyAlignment="1">
      <x:alignment wrapText="1"/>
    </x:xf>
    <x:xf numFmtId="0" fontId="6" fillId="0" borderId="13" xfId="0" applyNumberFormat="1" applyFont="1" applyFill="1" applyBorder="1" applyAlignment="1">
      <x:alignment wrapText="1"/>
    </x:xf>
    <x:xf numFmtId="0" fontId="6" fillId="0" borderId="14" xfId="0" applyNumberFormat="1" applyFont="1" applyFill="1" applyBorder="1" applyAlignment="1">
      <x:alignment wrapText="1"/>
    </x:xf>
    <x:xf numFmtId="0" fontId="6" fillId="0" borderId="12" xfId="0" applyNumberFormat="1" applyFont="1" applyFill="1" applyBorder="1" applyAlignment="1">
      <x:alignment vertical="top" wrapText="1"/>
    </x:xf>
    <x:xf numFmtId="0" fontId="6" fillId="0" borderId="13" xfId="0" applyNumberFormat="1" applyFont="1" applyFill="1" applyBorder="1" applyAlignment="1">
      <x:alignment vertical="top" wrapText="1"/>
    </x:xf>
    <x:xf numFmtId="0" fontId="6" fillId="0" borderId="14" xfId="0" applyNumberFormat="1" applyFont="1" applyFill="1" applyBorder="1" applyAlignment="1">
      <x:alignment vertical="top" wrapText="1"/>
    </x:xf>
    <x:xf numFmtId="0" fontId="7" fillId="0" borderId="12" xfId="0" applyNumberFormat="1" applyFont="1" applyFill="1" applyBorder="1" applyAlignment="1">
      <x:alignment vertical="top" wrapText="1"/>
    </x:xf>
    <x:xf numFmtId="0" fontId="7" fillId="0" borderId="13" xfId="0" applyNumberFormat="1" applyFont="1" applyFill="1" applyBorder="1" applyAlignment="1">
      <x:alignment vertical="top" wrapText="1"/>
    </x:xf>
    <x:xf numFmtId="0" fontId="7" fillId="0" borderId="14" xfId="0" applyNumberFormat="1" applyFont="1" applyFill="1" applyBorder="1" applyAlignment="1">
      <x:alignment vertical="top" wrapText="1"/>
    </x:xf>
    <x:xf numFmtId="200" fontId="7" fillId="0" borderId="13" xfId="0" applyNumberFormat="1" applyFont="1" applyFill="1" applyBorder="1" applyAlignment="1">
      <x:alignment vertical="top" wrapText="1"/>
    </x:xf>
    <x:xf numFmtId="201" fontId="7" fillId="0" borderId="13" xfId="0" applyNumberFormat="1" applyFont="1" applyFill="1" applyBorder="1" applyAlignment="1">
      <x:alignment vertical="top" wrapText="1"/>
    </x:xf>
    <x:xf numFmtId="0" fontId="5" fillId="6" borderId="15" xfId="0" applyNumberFormat="1" applyFont="1" applyFill="1" applyBorder="1"/>
    <x:xf numFmtId="0" fontId="5" fillId="6" borderId="15" xfId="0" applyNumberFormat="1" applyFont="1" applyFill="1" applyBorder="1" applyAlignment="1">
      <x:alignment wrapText="1"/>
    </x:xf>
    <x:xf numFmtId="0" fontId="5" fillId="6" borderId="15" xfId="0" applyNumberFormat="1" applyFont="1" applyFill="1" applyBorder="1" applyAlignment="1">
      <x:alignment vertical="center" wrapText="1"/>
    </x:xf>
    <x:xf numFmtId="0" fontId="0" fillId="7" borderId="0" xfId="0" applyNumberFormat="1" applyFont="1" applyFill="1" applyBorder="1"/>
    <x:xf numFmtId="0" fontId="8" fillId="7" borderId="0" xfId="0" applyNumberFormat="1" applyFont="1" applyFill="1" applyBorder="1"/>
    <x:xf numFmtId="0" fontId="8" fillId="7" borderId="4" xfId="0" applyNumberFormat="1" applyFont="1" applyFill="1" applyBorder="1"/>
    <x:xf numFmtId="0" fontId="8" fillId="7" borderId="5" xfId="0" applyNumberFormat="1" applyFont="1" applyFill="1" applyBorder="1"/>
    <x:xf numFmtId="0" fontId="8" fillId="7" borderId="6" xfId="0" applyNumberFormat="1" applyFont="1" applyFill="1" applyBorder="1"/>
    <x:xf numFmtId="0" fontId="8" fillId="7" borderId="7" xfId="0" applyNumberFormat="1" applyFont="1" applyFill="1" applyBorder="1"/>
    <x:xf numFmtId="0" fontId="8" fillId="7" borderId="8" xfId="0" applyNumberFormat="1" applyFont="1" applyFill="1" applyBorder="1"/>
    <x:xf numFmtId="0" fontId="8" fillId="7" borderId="9" xfId="0" applyNumberFormat="1" applyFont="1" applyFill="1" applyBorder="1"/>
    <x:xf numFmtId="0" fontId="8" fillId="7" borderId="10" xfId="0" applyNumberFormat="1" applyFont="1" applyFill="1" applyBorder="1"/>
    <x:xf numFmtId="0" fontId="8" fillId="7" borderId="11" xfId="0" applyNumberFormat="1" applyFont="1" applyFill="1" applyBorder="1"/>
    <x:xf numFmtId="0" fontId="8" fillId="7" borderId="4" xfId="0" applyNumberFormat="1" applyFont="1" applyFill="1" applyBorder="1" applyAlignment="1">
      <x:alignment wrapText="1"/>
    </x:xf>
    <x:xf numFmtId="0" fontId="8" fillId="7" borderId="5" xfId="0" applyNumberFormat="1" applyFont="1" applyFill="1" applyBorder="1" applyAlignment="1">
      <x:alignment wrapText="1"/>
    </x:xf>
    <x:xf numFmtId="0" fontId="8" fillId="7" borderId="6" xfId="0" applyNumberFormat="1" applyFont="1" applyFill="1" applyBorder="1" applyAlignment="1">
      <x:alignment wrapText="1"/>
    </x:xf>
    <x:xf numFmtId="0" fontId="8" fillId="7" borderId="7" xfId="0" applyNumberFormat="1" applyFont="1" applyFill="1" applyBorder="1" applyAlignment="1">
      <x:alignment wrapText="1"/>
    </x:xf>
    <x:xf numFmtId="0" fontId="8" fillId="7" borderId="0" xfId="0" applyNumberFormat="1" applyFont="1" applyFill="1" applyBorder="1" applyAlignment="1">
      <x:alignment wrapText="1"/>
    </x:xf>
    <x:xf numFmtId="0" fontId="8" fillId="7" borderId="8" xfId="0" applyNumberFormat="1" applyFont="1" applyFill="1" applyBorder="1" applyAlignment="1">
      <x:alignment wrapText="1"/>
    </x:xf>
    <x:xf numFmtId="0" fontId="8" fillId="7" borderId="9" xfId="0" applyNumberFormat="1" applyFont="1" applyFill="1" applyBorder="1" applyAlignment="1">
      <x:alignment wrapText="1"/>
    </x:xf>
    <x:xf numFmtId="0" fontId="8" fillId="7" borderId="10" xfId="0" applyNumberFormat="1" applyFont="1" applyFill="1" applyBorder="1" applyAlignment="1">
      <x:alignment wrapText="1"/>
    </x:xf>
    <x:xf numFmtId="0" fontId="8" fillId="7" borderId="11" xfId="0" applyNumberFormat="1" applyFont="1" applyFill="1" applyBorder="1" applyAlignment="1">
      <x:alignment wrapText="1"/>
    </x:xf>
    <x:xf numFmtId="0" fontId="8" fillId="7" borderId="4" xfId="0" applyNumberFormat="1" applyFont="1" applyFill="1" applyBorder="1" applyAlignment="1">
      <x:alignment vertical="center" wrapText="1"/>
    </x:xf>
    <x:xf numFmtId="0" fontId="8" fillId="7" borderId="5" xfId="0" applyNumberFormat="1" applyFont="1" applyFill="1" applyBorder="1" applyAlignment="1">
      <x:alignment vertical="center" wrapText="1"/>
    </x:xf>
    <x:xf numFmtId="0" fontId="8" fillId="7" borderId="6" xfId="0" applyNumberFormat="1" applyFont="1" applyFill="1" applyBorder="1" applyAlignment="1">
      <x:alignment vertical="center" wrapText="1"/>
    </x:xf>
    <x:xf numFmtId="0" fontId="8" fillId="7" borderId="7" xfId="0" applyNumberFormat="1" applyFont="1" applyFill="1" applyBorder="1" applyAlignment="1">
      <x:alignment vertical="center" wrapText="1"/>
    </x:xf>
    <x:xf numFmtId="0" fontId="8" fillId="7" borderId="0" xfId="0" applyNumberFormat="1" applyFont="1" applyFill="1" applyBorder="1" applyAlignment="1">
      <x:alignment vertical="center" wrapText="1"/>
    </x:xf>
    <x:xf numFmtId="0" fontId="8" fillId="7" borderId="8" xfId="0" applyNumberFormat="1" applyFont="1" applyFill="1" applyBorder="1" applyAlignment="1">
      <x:alignment vertical="center" wrapText="1"/>
    </x:xf>
    <x:xf numFmtId="0" fontId="8" fillId="7" borderId="9" xfId="0" applyNumberFormat="1" applyFont="1" applyFill="1" applyBorder="1" applyAlignment="1">
      <x:alignment vertical="center" wrapText="1"/>
    </x:xf>
    <x:xf numFmtId="0" fontId="8" fillId="7" borderId="10" xfId="0" applyNumberFormat="1" applyFont="1" applyFill="1" applyBorder="1" applyAlignment="1">
      <x:alignment vertical="center" wrapText="1"/>
    </x:xf>
    <x:xf numFmtId="0" fontId="8" fillId="7" borderId="11" xfId="0" applyNumberFormat="1" applyFont="1" applyFill="1" applyBorder="1" applyAlignment="1">
      <x:alignment vertical="center" wrapText="1"/>
    </x:xf>
    <x:xf numFmtId="0" fontId="3" fillId="4" borderId="0" xfId="0" applyNumberFormat="1" applyFont="1" applyFill="1" applyBorder="1" applyAlignment="1">
      <x:alignment wrapText="1"/>
    </x:xf>
    <x:xf numFmtId="0" fontId="9" fillId="2" borderId="0" xfId="0" applyNumberFormat="1" applyFont="1" applyFill="1" applyBorder="1" applyAlignment="1">
      <x:alignment vertical="center" wrapText="1"/>
    </x:xf>
    <x:xf numFmtId="0" fontId="10" fillId="0" borderId="0" xfId="0" applyNumberFormat="1" applyFont="1" applyFill="1" applyBorder="1"/>
    <x:xf numFmtId="0" fontId="11" fillId="3" borderId="0" xfId="0" applyNumberFormat="1" applyFont="1" applyFill="1" applyBorder="1" applyAlignment="1">
      <x:alignment vertical="center" wrapText="1"/>
    </x:xf>
    <x:xf numFmtId="0" fontId="12" fillId="4" borderId="1" xfId="0" applyNumberFormat="1" applyFont="1" applyFill="1" applyBorder="1" applyAlignment="1">
      <x:alignment vertical="center" wrapText="1"/>
    </x:xf>
    <x:xf numFmtId="0" fontId="12" fillId="4" borderId="2" xfId="0" applyNumberFormat="1" applyFont="1" applyFill="1" applyBorder="1" applyAlignment="1">
      <x:alignment vertical="center" wrapText="1"/>
    </x:xf>
    <x:xf numFmtId="0" fontId="12" fillId="4" borderId="3" xfId="0" applyNumberFormat="1" applyFont="1" applyFill="1" applyBorder="1" applyAlignment="1">
      <x:alignment vertical="center" wrapText="1"/>
    </x:xf>
    <x:xf numFmtId="0" fontId="13" fillId="5" borderId="4" xfId="0" applyNumberFormat="1" applyFont="1" applyFill="1" applyBorder="1" applyAlignment="1">
      <x:alignment vertical="center" wrapText="1"/>
    </x:xf>
    <x:xf numFmtId="0" fontId="13" fillId="5" borderId="5" xfId="0" applyNumberFormat="1" applyFont="1" applyFill="1" applyBorder="1" applyAlignment="1">
      <x:alignment vertical="center" wrapText="1"/>
    </x:xf>
    <x:xf numFmtId="0" fontId="13" fillId="5" borderId="6" xfId="0" applyNumberFormat="1" applyFont="1" applyFill="1" applyBorder="1" applyAlignment="1">
      <x:alignment vertical="center" wrapText="1"/>
    </x:xf>
    <x:xf numFmtId="0" fontId="13" fillId="5" borderId="7" xfId="0" applyNumberFormat="1" applyFont="1" applyFill="1" applyBorder="1" applyAlignment="1">
      <x:alignment vertical="center" wrapText="1"/>
    </x:xf>
    <x:xf numFmtId="0" fontId="13" fillId="5" borderId="0" xfId="0" applyNumberFormat="1" applyFont="1" applyFill="1" applyBorder="1" applyAlignment="1">
      <x:alignment vertical="center" wrapText="1"/>
    </x:xf>
    <x:xf numFmtId="0" fontId="13" fillId="5" borderId="8" xfId="0" applyNumberFormat="1" applyFont="1" applyFill="1" applyBorder="1" applyAlignment="1">
      <x:alignment vertical="center" wrapText="1"/>
    </x:xf>
    <x:xf numFmtId="0" fontId="13" fillId="5" borderId="9" xfId="0" applyNumberFormat="1" applyFont="1" applyFill="1" applyBorder="1" applyAlignment="1">
      <x:alignment vertical="center" wrapText="1"/>
    </x:xf>
    <x:xf numFmtId="0" fontId="13" fillId="5" borderId="10" xfId="0" applyNumberFormat="1" applyFont="1" applyFill="1" applyBorder="1" applyAlignment="1">
      <x:alignment vertical="center" wrapText="1"/>
    </x:xf>
    <x:xf numFmtId="0" fontId="13" fillId="5" borderId="11" xfId="0" applyNumberFormat="1" applyFont="1" applyFill="1" applyBorder="1" applyAlignment="1">
      <x:alignment vertical="center" wrapText="1"/>
    </x:xf>
    <x:xf numFmtId="0" fontId="14" fillId="6" borderId="8" xfId="0" applyNumberFormat="1" applyFont="1" applyFill="1" applyBorder="1" applyAlignment="1">
      <x:alignment vertical="center" wrapText="1"/>
    </x:xf>
    <x:xf numFmtId="0" fontId="14" fillId="6" borderId="7" xfId="0" applyNumberFormat="1" applyFont="1" applyFill="1" applyBorder="1" applyAlignment="1">
      <x:alignment vertical="center" wrapText="1"/>
    </x:xf>
    <x:xf numFmtId="0" fontId="14" fillId="6" borderId="15" xfId="0" applyNumberFormat="1" applyFont="1" applyFill="1" applyBorder="1" applyAlignment="1">
      <x:alignment vertical="center" wrapText="1"/>
    </x:xf>
    <x:xf numFmtId="0" fontId="15" fillId="0" borderId="12" xfId="0" applyNumberFormat="1" applyFont="1" applyFill="1" applyBorder="1" applyAlignment="1">
      <x:alignment vertical="top" wrapText="1"/>
    </x:xf>
    <x:xf numFmtId="0" fontId="16" fillId="0" borderId="12" xfId="0" applyNumberFormat="1" applyFont="1" applyFill="1" applyBorder="1" applyAlignment="1">
      <x:alignment vertical="top" wrapText="1"/>
    </x:xf>
    <x:xf numFmtId="0" fontId="17" fillId="7" borderId="4" xfId="0" applyNumberFormat="1" applyFont="1" applyFill="1" applyBorder="1" applyAlignment="1">
      <x:alignment vertical="center" wrapText="1"/>
    </x:xf>
    <x:xf numFmtId="0" fontId="17" fillId="7" borderId="5" xfId="0" applyNumberFormat="1" applyFont="1" applyFill="1" applyBorder="1" applyAlignment="1">
      <x:alignment vertical="center" wrapText="1"/>
    </x:xf>
    <x:xf numFmtId="0" fontId="17" fillId="7" borderId="6" xfId="0" applyNumberFormat="1" applyFont="1" applyFill="1" applyBorder="1" applyAlignment="1">
      <x:alignment vertical="center" wrapText="1"/>
    </x:xf>
    <x:xf numFmtId="0" fontId="15" fillId="0" borderId="13" xfId="0" applyNumberFormat="1" applyFont="1" applyFill="1" applyBorder="1" applyAlignment="1">
      <x:alignment vertical="top" wrapText="1"/>
    </x:xf>
    <x:xf numFmtId="0" fontId="16" fillId="0" borderId="13" xfId="0" applyNumberFormat="1" applyFont="1" applyFill="1" applyBorder="1" applyAlignment="1">
      <x:alignment vertical="top" wrapText="1"/>
    </x:xf>
    <x:xf numFmtId="0" fontId="17" fillId="7" borderId="7" xfId="0" applyNumberFormat="1" applyFont="1" applyFill="1" applyBorder="1" applyAlignment="1">
      <x:alignment vertical="center" wrapText="1"/>
    </x:xf>
    <x:xf numFmtId="0" fontId="17" fillId="7" borderId="0" xfId="0" applyNumberFormat="1" applyFont="1" applyFill="1" applyBorder="1" applyAlignment="1">
      <x:alignment vertical="center" wrapText="1"/>
    </x:xf>
    <x:xf numFmtId="0" fontId="17" fillId="7" borderId="8" xfId="0" applyNumberFormat="1" applyFont="1" applyFill="1" applyBorder="1" applyAlignment="1">
      <x:alignment vertical="center" wrapText="1"/>
    </x:xf>
    <x:xf numFmtId="200" fontId="16" fillId="0" borderId="13" xfId="0" applyNumberFormat="1" applyFont="1" applyFill="1" applyBorder="1" applyAlignment="1">
      <x:alignment vertical="top" wrapText="1"/>
    </x:xf>
    <x:xf numFmtId="201" fontId="16" fillId="0" borderId="13" xfId="0" applyNumberFormat="1" applyFont="1" applyFill="1" applyBorder="1" applyAlignment="1">
      <x:alignment vertical="top" wrapText="1"/>
    </x:xf>
    <x:xf numFmtId="0" fontId="15" fillId="0" borderId="14" xfId="0" applyNumberFormat="1" applyFont="1" applyFill="1" applyBorder="1" applyAlignment="1">
      <x:alignment vertical="top" wrapText="1"/>
    </x:xf>
    <x:xf numFmtId="0" fontId="16" fillId="0" borderId="14" xfId="0" applyNumberFormat="1" applyFont="1" applyFill="1" applyBorder="1" applyAlignment="1">
      <x:alignment vertical="top" wrapText="1"/>
    </x:xf>
    <x:xf numFmtId="0" fontId="17" fillId="7" borderId="9" xfId="0" applyNumberFormat="1" applyFont="1" applyFill="1" applyBorder="1" applyAlignment="1">
      <x:alignment vertical="center" wrapText="1"/>
    </x:xf>
    <x:xf numFmtId="0" fontId="17" fillId="7" borderId="10" xfId="0" applyNumberFormat="1" applyFont="1" applyFill="1" applyBorder="1" applyAlignment="1">
      <x:alignment vertical="center" wrapText="1"/>
    </x:xf>
    <x:xf numFmtId="0" fontId="17" fillId="7" borderId="11" xfId="0" applyNumberFormat="1" applyFont="1" applyFill="1" applyBorder="1" applyAlignment="1">
      <x:alignment vertical="center" wrapText="1"/>
    </x:xf>
    <x:xf numFmtId="0" fontId="12" fillId="4" borderId="0" xfId="0" applyNumberFormat="1" applyFont="1" applyFill="1" applyBorder="1" applyAlignment="1">
      <x:alignment wrapText="1"/>
    </x:xf>
    <x:xf numFmtId="0" fontId="6" fillId="8" borderId="12" xfId="0" applyNumberFormat="1" applyFont="1" applyFill="1" applyBorder="1" applyAlignment="1">
      <x:alignment vertical="top" wrapText="1"/>
    </x:xf>
    <x:xf numFmtId="0" fontId="6" fillId="8" borderId="13" xfId="0" applyNumberFormat="1" applyFont="1" applyFill="1" applyBorder="1" applyAlignment="1">
      <x:alignment vertical="top" wrapText="1"/>
    </x:xf>
    <x:xf numFmtId="0" fontId="6" fillId="8" borderId="14" xfId="0" applyNumberFormat="1" applyFont="1" applyFill="1" applyBorder="1" applyAlignment="1">
      <x:alignment vertical="top" wrapText="1"/>
    </x:xf>
    <x:xf numFmtId="0" fontId="18" fillId="8" borderId="12" xfId="0" applyNumberFormat="1" applyFont="1" applyFill="1" applyBorder="1" applyAlignment="1">
      <x:alignment vertical="top" wrapText="1"/>
    </x:xf>
    <x:xf numFmtId="0" fontId="18" fillId="8" borderId="13" xfId="0" applyNumberFormat="1" applyFont="1" applyFill="1" applyBorder="1" applyAlignment="1">
      <x:alignment vertical="top" wrapText="1"/>
    </x:xf>
    <x:xf numFmtId="0" fontId="18" fillId="8" borderId="14" xfId="0" applyNumberFormat="1" applyFont="1" applyFill="1" applyBorder="1" applyAlignment="1">
      <x:alignment vertical="top" wrapText="1"/>
    </x:xf>
    <x:xf numFmtId="0" fontId="18" fillId="8" borderId="16" xfId="0" applyNumberFormat="1" applyFont="1" applyFill="1" applyBorder="1" applyAlignment="1">
      <x:alignment vertical="top" wrapText="1"/>
    </x:xf>
    <x:xf numFmtId="0" fontId="18" fillId="8" borderId="17" xfId="0" applyNumberFormat="1" applyFont="1" applyFill="1" applyBorder="1" applyAlignment="1">
      <x:alignment vertical="top" wrapText="1"/>
    </x:xf>
    <x:xf numFmtId="0" fontId="18" fillId="8" borderId="18" xfId="0" applyNumberFormat="1" applyFont="1" applyFill="1" applyBorder="1" applyAlignment="1">
      <x:alignment vertical="top" wrapText="1"/>
    </x:xf>
    <x:xf numFmtId="0" fontId="18" fillId="8" borderId="19" xfId="0" applyNumberFormat="1" applyFont="1" applyFill="1" applyBorder="1" applyAlignment="1">
      <x:alignment vertical="top" wrapText="1"/>
    </x:xf>
    <x:xf numFmtId="0" fontId="18" fillId="8" borderId="20" xfId="0" applyNumberFormat="1" applyFont="1" applyFill="1" applyBorder="1" applyAlignment="1">
      <x:alignment vertical="top" wrapText="1"/>
    </x:xf>
    <x:xf numFmtId="0" fontId="18" fillId="8" borderId="21" xfId="0" applyNumberFormat="1" applyFont="1" applyFill="1" applyBorder="1" applyAlignment="1">
      <x:alignment vertical="top" wrapText="1"/>
    </x:xf>
    <x:xf numFmtId="0" fontId="18" fillId="8" borderId="22" xfId="0" applyNumberFormat="1" applyFont="1" applyFill="1" applyBorder="1" applyAlignment="1">
      <x:alignment vertical="top" wrapText="1"/>
    </x:xf>
    <x:xf numFmtId="0" fontId="18" fillId="8" borderId="23" xfId="0" applyNumberFormat="1" applyFont="1" applyFill="1" applyBorder="1" applyAlignment="1">
      <x:alignment vertical="top" wrapText="1"/>
    </x:xf>
    <x:xf numFmtId="0" fontId="18" fillId="8" borderId="24" xfId="0" applyNumberFormat="1" applyFont="1" applyFill="1" applyBorder="1" applyAlignment="1">
      <x:alignment vertical="top" wrapText="1"/>
    </x:xf>
    <x:xf numFmtId="0" fontId="18" fillId="8" borderId="25" xfId="0" applyNumberFormat="1" applyFont="1" applyFill="1" applyBorder="1" applyAlignment="1">
      <x:alignment vertical="top" wrapText="1"/>
    </x:xf>
    <x:xf numFmtId="0" fontId="6" fillId="8" borderId="23" xfId="0" applyNumberFormat="1" applyFont="1" applyFill="1" applyBorder="1" applyAlignment="1">
      <x:alignment vertical="top" wrapText="1"/>
    </x:xf>
    <x:xf numFmtId="0" fontId="6" fillId="8" borderId="24" xfId="0" applyNumberFormat="1" applyFont="1" applyFill="1" applyBorder="1" applyAlignment="1">
      <x:alignment vertical="top" wrapText="1"/>
    </x:xf>
    <x:xf numFmtId="0" fontId="6" fillId="8" borderId="25" xfId="0" applyNumberFormat="1" applyFont="1" applyFill="1" applyBorder="1" applyAlignment="1">
      <x:alignment vertical="top" wrapText="1"/>
    </x:xf>
    <x:xf numFmtId="202" fontId="18" fillId="8" borderId="16" xfId="0" applyNumberFormat="1" applyFont="1" applyFill="1" applyBorder="1" applyAlignment="1">
      <x:alignment vertical="top" wrapText="1"/>
    </x:xf>
    <x:xf numFmtId="202" fontId="18" fillId="8" borderId="17" xfId="0" applyNumberFormat="1" applyFont="1" applyFill="1" applyBorder="1" applyAlignment="1">
      <x:alignment vertical="top" wrapText="1"/>
    </x:xf>
    <x:xf numFmtId="202" fontId="18" fillId="8" borderId="19" xfId="0" applyNumberFormat="1" applyFont="1" applyFill="1" applyBorder="1" applyAlignment="1">
      <x:alignment vertical="top" wrapText="1"/>
    </x:xf>
    <x:xf numFmtId="202" fontId="18" fillId="8" borderId="13" xfId="0" applyNumberFormat="1" applyFont="1" applyFill="1" applyBorder="1" applyAlignment="1">
      <x:alignment vertical="top" wrapText="1"/>
    </x:xf>
    <x:xf numFmtId="202" fontId="18" fillId="8" borderId="21" xfId="0" applyNumberFormat="1" applyFont="1" applyFill="1" applyBorder="1" applyAlignment="1">
      <x:alignment vertical="top" wrapText="1"/>
    </x:xf>
    <x:xf numFmtId="202" fontId="18" fillId="8" borderId="14" xfId="0" applyNumberFormat="1" applyFont="1" applyFill="1" applyBorder="1" applyAlignment="1">
      <x:alignment vertical="top" wrapText="1"/>
    </x:xf>
    <x:xf numFmtId="202" fontId="18" fillId="8" borderId="18" xfId="0" applyNumberFormat="1" applyFont="1" applyFill="1" applyBorder="1" applyAlignment="1">
      <x:alignment vertical="top" wrapText="1"/>
    </x:xf>
    <x:xf numFmtId="202" fontId="18" fillId="8" borderId="20" xfId="0" applyNumberFormat="1" applyFont="1" applyFill="1" applyBorder="1" applyAlignment="1">
      <x:alignment vertical="top" wrapText="1"/>
    </x:xf>
    <x:xf numFmtId="202" fontId="18" fillId="8" borderId="22" xfId="0" applyNumberFormat="1" applyFont="1" applyFill="1" applyBorder="1" applyAlignment="1">
      <x:alignment vertical="top" wrapText="1"/>
    </x:xf>
    <x:xf numFmtId="203" fontId="6" fillId="0" borderId="12" xfId="0" applyNumberFormat="1" applyFont="1" applyFill="1" applyBorder="1" applyAlignment="1">
      <x:alignment vertical="top" wrapText="1"/>
    </x:xf>
    <x:xf numFmtId="203" fontId="6" fillId="0" borderId="13" xfId="0" applyNumberFormat="1" applyFont="1" applyFill="1" applyBorder="1" applyAlignment="1">
      <x:alignment vertical="top" wrapText="1"/>
    </x:xf>
    <x:xf numFmtId="203" fontId="6" fillId="0" borderId="14" xfId="0" applyNumberFormat="1" applyFont="1" applyFill="1" applyBorder="1" applyAlignment="1">
      <x:alignment vertical="top" wrapText="1"/>
    </x:xf>
    <x:xf numFmtId="0" fontId="3" fillId="4" borderId="26" xfId="0" applyNumberFormat="1" applyFont="1" applyFill="1" applyBorder="1"/>
    <x:xf numFmtId="0" fontId="3" fillId="4" borderId="15" xfId="0" applyNumberFormat="1" applyFont="1" applyFill="1" applyBorder="1"/>
    <x:xf numFmtId="0" fontId="3" fillId="4" borderId="27" xfId="0" applyNumberFormat="1" applyFont="1" applyFill="1" applyBorder="1"/>
    <x:xf numFmtId="0" fontId="3" fillId="4" borderId="26" xfId="0" applyNumberFormat="1" applyFont="1" applyFill="1" applyBorder="1" applyAlignment="1">
      <x:alignment wrapText="1"/>
    </x:xf>
    <x:xf numFmtId="0" fontId="3" fillId="4" borderId="15" xfId="0" applyNumberFormat="1" applyFont="1" applyFill="1" applyBorder="1" applyAlignment="1">
      <x:alignment wrapText="1"/>
    </x:xf>
    <x:xf numFmtId="0" fontId="3" fillId="4" borderId="27" xfId="0" applyNumberFormat="1" applyFont="1" applyFill="1" applyBorder="1" applyAlignment="1">
      <x:alignment wrapText="1"/>
    </x:xf>
    <x:xf numFmtId="0" fontId="3" fillId="4" borderId="26" xfId="0" applyNumberFormat="1" applyFont="1" applyFill="1" applyBorder="1" applyAlignment="1">
      <x:alignment vertical="center" wrapText="1"/>
    </x:xf>
    <x:xf numFmtId="0" fontId="3" fillId="4" borderId="15" xfId="0" applyNumberFormat="1" applyFont="1" applyFill="1" applyBorder="1" applyAlignment="1">
      <x:alignment vertical="center" wrapText="1"/>
    </x:xf>
    <x:xf numFmtId="0" fontId="3" fillId="4" borderId="27" xfId="0" applyNumberFormat="1" applyFont="1" applyFill="1" applyBorder="1" applyAlignment="1">
      <x:alignment vertical="center" wrapText="1"/>
    </x:xf>
    <x:xf numFmtId="0" fontId="19" fillId="5" borderId="0" xfId="0" applyNumberFormat="1" applyFont="1" applyFill="1" applyBorder="1"/>
    <x:xf numFmtId="0" fontId="19" fillId="5" borderId="26" xfId="0" applyNumberFormat="1" applyFont="1" applyFill="1" applyBorder="1"/>
    <x:xf numFmtId="0" fontId="19" fillId="5" borderId="15" xfId="0" applyNumberFormat="1" applyFont="1" applyFill="1" applyBorder="1"/>
    <x:xf numFmtId="0" fontId="19" fillId="5" borderId="27" xfId="0" applyNumberFormat="1" applyFont="1" applyFill="1" applyBorder="1"/>
    <x:xf numFmtId="200" fontId="19" fillId="5" borderId="26" xfId="0" applyNumberFormat="1" applyFont="1" applyFill="1" applyBorder="1"/>
    <x:xf numFmtId="0" fontId="20" fillId="0" borderId="13" xfId="0" applyNumberFormat="1" applyFont="1" applyFill="1" applyBorder="1" applyAlignment="1">
      <x:alignment vertical="top" wrapText="1"/>
    </x:xf>
    <x:xf numFmtId="204" fontId="18" fillId="8" borderId="23" xfId="0" applyNumberFormat="1" applyFont="1" applyFill="1" applyBorder="1" applyAlignment="1">
      <x:alignment vertical="top" wrapText="1"/>
    </x:xf>
    <x:xf numFmtId="204" fontId="18" fillId="8" borderId="24" xfId="0" applyNumberFormat="1" applyFont="1" applyFill="1" applyBorder="1" applyAlignment="1">
      <x:alignment vertical="top" wrapText="1"/>
    </x:xf>
    <x:xf numFmtId="204" fontId="18" fillId="8" borderId="25" xfId="0" applyNumberFormat="1" applyFont="1" applyFill="1" applyBorder="1" applyAlignment="1">
      <x:alignment vertical="top" wrapText="1"/>
    </x:xf>
    <x:xf numFmtId="204" fontId="20" fillId="0" borderId="13" xfId="0" applyNumberFormat="1" applyFont="1" applyFill="1" applyBorder="1" applyAlignment="1">
      <x:alignment vertical="top" wrapText="1"/>
    </x:xf>
    <x:xf numFmtId="205" fontId="18" fillId="8" borderId="23" xfId="0" applyNumberFormat="1" applyFont="1" applyFill="1" applyBorder="1" applyAlignment="1">
      <x:alignment vertical="top" wrapText="1"/>
    </x:xf>
    <x:xf numFmtId="206" fontId="18" fillId="8" borderId="24" xfId="0" applyNumberFormat="1" applyFont="1" applyFill="1" applyBorder="1" applyAlignment="1">
      <x:alignment vertical="top" wrapText="1"/>
    </x:xf>
    <x:xf numFmtId="0" fontId="6" fillId="4" borderId="12" xfId="0" applyNumberFormat="1" applyFont="1" applyFill="1" applyBorder="1" applyAlignment="1">
      <x:alignment vertical="top" wrapText="1"/>
    </x:xf>
    <x:xf numFmtId="0" fontId="6" fillId="4" borderId="13" xfId="0" applyNumberFormat="1" applyFont="1" applyFill="1" applyBorder="1" applyAlignment="1">
      <x:alignment vertical="top" wrapText="1"/>
    </x:xf>
    <x:xf numFmtId="0" fontId="20" fillId="4" borderId="12" xfId="0" applyNumberFormat="1" applyFont="1" applyFill="1" applyBorder="1" applyAlignment="1">
      <x:alignment vertical="top" wrapText="1"/>
    </x:xf>
    <x:xf numFmtId="0" fontId="20" fillId="4" borderId="13" xfId="0" applyNumberFormat="1" applyFont="1" applyFill="1" applyBorder="1" applyAlignment="1">
      <x:alignment vertical="top" wrapText="1"/>
    </x:xf>
    <x:xf numFmtId="0" fontId="20" fillId="4" borderId="23" xfId="0" applyNumberFormat="1" applyFont="1" applyFill="1" applyBorder="1" applyAlignment="1">
      <x:alignment vertical="top" wrapText="1"/>
    </x:xf>
    <x:xf numFmtId="0" fontId="20" fillId="4" borderId="24" xfId="0" applyNumberFormat="1" applyFont="1" applyFill="1" applyBorder="1" applyAlignment="1">
      <x:alignment vertical="top" wrapText="1"/>
    </x:xf>
    <x:xf numFmtId="0" fontId="20" fillId="4" borderId="25" xfId="0" applyNumberFormat="1" applyFont="1" applyFill="1" applyBorder="1" applyAlignment="1">
      <x:alignment vertical="top" wrapText="1"/>
    </x:xf>
    <x:xf numFmtId="204" fontId="20" fillId="4" borderId="23" xfId="0" applyNumberFormat="1" applyFont="1" applyFill="1" applyBorder="1" applyAlignment="1">
      <x:alignment vertical="top" wrapText="1"/>
    </x:xf>
    <x:xf numFmtId="204" fontId="20" fillId="4" borderId="24" xfId="0" applyNumberFormat="1" applyFont="1" applyFill="1" applyBorder="1" applyAlignment="1">
      <x:alignment vertical="top" wrapText="1"/>
    </x:xf>
    <x:xf numFmtId="204" fontId="20" fillId="4" borderId="25" xfId="0" applyNumberFormat="1" applyFont="1" applyFill="1" applyBorder="1" applyAlignment="1">
      <x:alignment vertical="top" wrapText="1"/>
    </x:xf>
    <x:xf numFmtId="201" fontId="18" fillId="8" borderId="16" xfId="0" applyNumberFormat="1" applyFont="1" applyFill="1" applyBorder="1" applyAlignment="1">
      <x:alignment vertical="top" wrapText="1"/>
    </x:xf>
    <x:xf numFmtId="201" fontId="18" fillId="8" borderId="19" xfId="0" applyNumberFormat="1" applyFont="1" applyFill="1" applyBorder="1" applyAlignment="1">
      <x:alignment vertical="top" wrapText="1"/>
    </x:xf>
    <x:xf numFmtId="201" fontId="18" fillId="8" borderId="21" xfId="0" applyNumberFormat="1" applyFont="1" applyFill="1" applyBorder="1" applyAlignment="1">
      <x:alignment vertical="top" wrapText="1"/>
    </x:xf>
    <x:xf numFmtId="205" fontId="18" fillId="8" borderId="17" xfId="0" applyNumberFormat="1" applyFont="1" applyFill="1" applyBorder="1" applyAlignment="1">
      <x:alignment vertical="top" wrapText="1"/>
    </x:xf>
    <x:xf numFmtId="205" fontId="18" fillId="8" borderId="13" xfId="0" applyNumberFormat="1" applyFont="1" applyFill="1" applyBorder="1" applyAlignment="1">
      <x:alignment vertical="top" wrapText="1"/>
    </x:xf>
    <x:xf numFmtId="205" fontId="18" fillId="8" borderId="14" xfId="0" applyNumberFormat="1" applyFont="1" applyFill="1" applyBorder="1" applyAlignment="1">
      <x:alignment vertical="top" wrapText="1"/>
    </x:xf>
    <x:xf numFmtId="206" fontId="18" fillId="8" borderId="17" xfId="0" applyNumberFormat="1" applyFont="1" applyFill="1" applyBorder="1" applyAlignment="1">
      <x:alignment vertical="top" wrapText="1"/>
    </x:xf>
    <x:xf numFmtId="206" fontId="18" fillId="8" borderId="13" xfId="0" applyNumberFormat="1" applyFont="1" applyFill="1" applyBorder="1" applyAlignment="1">
      <x:alignment vertical="top" wrapText="1"/>
    </x:xf>
    <x:xf numFmtId="206" fontId="18" fillId="8" borderId="14" xfId="0" applyNumberFormat="1" applyFont="1" applyFill="1" applyBorder="1" applyAlignment="1">
      <x:alignment vertical="top" wrapText="1"/>
    </x:xf>
    <x:xf numFmtId="201" fontId="18" fillId="8" borderId="18" xfId="0" applyNumberFormat="1" applyFont="1" applyFill="1" applyBorder="1" applyAlignment="1">
      <x:alignment vertical="top" wrapText="1"/>
    </x:xf>
    <x:xf numFmtId="201" fontId="18" fillId="8" borderId="20" xfId="0" applyNumberFormat="1" applyFont="1" applyFill="1" applyBorder="1" applyAlignment="1">
      <x:alignment vertical="top" wrapText="1"/>
    </x:xf>
    <x:xf numFmtId="201" fontId="18" fillId="8" borderId="22" xfId="0" applyNumberFormat="1" applyFont="1" applyFill="1" applyBorder="1" applyAlignment="1">
      <x:alignment vertical="top" wrapText="1"/>
    </x:xf>
    <x:xf numFmtId="204" fontId="6" fillId="0" borderId="12" xfId="0" applyNumberFormat="1" applyFont="1" applyFill="1" applyBorder="1" applyAlignment="1">
      <x:alignment vertical="top" wrapText="1"/>
    </x:xf>
    <x:xf numFmtId="204" fontId="6" fillId="0" borderId="13" xfId="0" applyNumberFormat="1" applyFont="1" applyFill="1" applyBorder="1" applyAlignment="1">
      <x:alignment vertical="top" wrapText="1"/>
    </x:xf>
    <x:xf numFmtId="204" fontId="6" fillId="0" borderId="14" xfId="0" applyNumberFormat="1" applyFont="1" applyFill="1" applyBorder="1" applyAlignment="1">
      <x:alignment vertical="top" wrapText="1"/>
    </x:xf>
    <x:xf numFmtId="0" fontId="0" fillId="8" borderId="0" xfId="0" applyNumberFormat="1" applyFont="1" applyFill="1" applyBorder="1"/>
    <x:xf numFmtId="0" fontId="21" fillId="8" borderId="0" xfId="0" applyNumberFormat="1" applyFont="1" applyFill="1" applyBorder="1"/>
    <x:xf numFmtId="0" fontId="21" fillId="8" borderId="28" xfId="0" applyNumberFormat="1" applyFont="1" applyFill="1" applyBorder="1"/>
    <x:xf numFmtId="202" fontId="21" fillId="8" borderId="28" xfId="0" applyNumberFormat="1" applyFont="1" applyFill="1" applyBorder="1"/>
    <x:xf numFmtId="0" fontId="19" fillId="4" borderId="0" xfId="0" applyNumberFormat="1" applyFont="1" applyFill="1" applyBorder="1"/>
    <x:xf numFmtId="0" fontId="19" fillId="4" borderId="28" xfId="0" applyNumberFormat="1" applyFont="1" applyFill="1" applyBorder="1"/>
    <x:xf numFmtId="201" fontId="19" fillId="4" borderId="28" xfId="0" applyNumberFormat="1" applyFont="1" applyFill="1" applyBorder="1"/>
    <x:xf numFmtId="202" fontId="6" fillId="0" borderId="12" xfId="0" applyNumberFormat="1" applyFont="1" applyFill="1" applyBorder="1" applyAlignment="1">
      <x:alignment vertical="top" wrapText="1"/>
    </x:xf>
    <x:xf numFmtId="202" fontId="6" fillId="0" borderId="13" xfId="0" applyNumberFormat="1" applyFont="1" applyFill="1" applyBorder="1" applyAlignment="1">
      <x:alignment vertical="top" wrapText="1"/>
    </x:xf>
    <x:xf numFmtId="202" fontId="6" fillId="0" borderId="14" xfId="0" applyNumberFormat="1" applyFont="1" applyFill="1" applyBorder="1" applyAlignment="1">
      <x:alignment vertical="top" wrapText="1"/>
    </x:xf>
    <x:xf numFmtId="201" fontId="18" fillId="8" borderId="17" xfId="0" applyNumberFormat="1" applyFont="1" applyFill="1" applyBorder="1" applyAlignment="1">
      <x:alignment vertical="top" wrapText="1"/>
    </x:xf>
    <x:xf numFmtId="201" fontId="18" fillId="8" borderId="13" xfId="0" applyNumberFormat="1" applyFont="1" applyFill="1" applyBorder="1" applyAlignment="1">
      <x:alignment vertical="top" wrapText="1"/>
    </x:xf>
    <x:xf numFmtId="201" fontId="18" fillId="8" borderId="14" xfId="0" applyNumberFormat="1" applyFont="1" applyFill="1" applyBorder="1" applyAlignment="1">
      <x:alignment vertical="top" wrapText="1"/>
    </x:xf>
    <x:xf numFmtId="0" fontId="3" fillId="4" borderId="28" xfId="0" applyNumberFormat="1" applyFont="1" applyFill="1" applyBorder="1"/>
    <x:xf numFmtId="0" fontId="3" fillId="4" borderId="28" xfId="0" applyNumberFormat="1" applyFont="1" applyFill="1" applyBorder="1" applyAlignment="1">
      <x:alignment wrapText="1"/>
    </x:xf>
    <x:xf numFmtId="0" fontId="3" fillId="4" borderId="28" xfId="0" applyNumberFormat="1" applyFont="1" applyFill="1" applyBorder="1" applyAlignment="1">
      <x:alignment vertical="center" wrapText="1"/>
    </x:xf>
    <x:xf numFmtId="0" fontId="22" fillId="8" borderId="0" xfId="0" applyNumberFormat="1" applyFont="1" applyFill="1" applyBorder="1"/>
    <x:xf numFmtId="0" fontId="22" fillId="8" borderId="28" xfId="0" applyNumberFormat="1" applyFont="1" applyFill="1" applyBorder="1"/>
    <x:xf numFmtId="0" fontId="23" fillId="0" borderId="12" xfId="0" applyNumberFormat="1" applyFont="1" applyFill="1" applyBorder="1" applyAlignment="1">
      <x:alignment vertical="top" wrapText="1"/>
    </x:xf>
    <x:xf numFmtId="0" fontId="23" fillId="0" borderId="13" xfId="0" applyNumberFormat="1" applyFont="1" applyFill="1" applyBorder="1" applyAlignment="1">
      <x:alignment vertical="top" wrapText="1"/>
    </x:xf>
    <x:xf numFmtId="0" fontId="23" fillId="0" borderId="14" xfId="0" applyNumberFormat="1" applyFont="1" applyFill="1" applyBorder="1" applyAlignment="1">
      <x:alignment vertical="top" wrapText="1"/>
    </x:xf>
    <x:xf numFmtId="0" fontId="9" fillId="2" borderId="0" xfId="0" applyNumberFormat="1" applyFont="1" applyFill="1" applyBorder="1" applyAlignment="1">
      <x:alignment vertical="top" wrapText="1"/>
    </x:xf>
    <x:xf numFmtId="0" fontId="10" fillId="0" borderId="0" xfId="0" applyNumberFormat="1" applyFont="1" applyFill="1" applyBorder="1" applyAlignment="1">
      <x:alignment vertical="top"/>
    </x:xf>
    <x:xf numFmtId="0" fontId="11" fillId="3" borderId="0" xfId="0" applyNumberFormat="1" applyFont="1" applyFill="1" applyBorder="1" applyAlignment="1">
      <x:alignment vertical="top" wrapText="1"/>
    </x:xf>
    <x:xf numFmtId="0" fontId="12" fillId="4" borderId="1" xfId="0" applyNumberFormat="1" applyFont="1" applyFill="1" applyBorder="1" applyAlignment="1">
      <x:alignment vertical="top" wrapText="1"/>
    </x:xf>
    <x:xf numFmtId="0" fontId="12" fillId="4" borderId="2" xfId="0" applyNumberFormat="1" applyFont="1" applyFill="1" applyBorder="1" applyAlignment="1">
      <x:alignment vertical="top" wrapText="1"/>
    </x:xf>
    <x:xf numFmtId="0" fontId="12" fillId="4" borderId="3" xfId="0" applyNumberFormat="1" applyFont="1" applyFill="1" applyBorder="1" applyAlignment="1">
      <x:alignment vertical="top" wrapText="1"/>
    </x:xf>
    <x:xf numFmtId="0" fontId="13" fillId="5" borderId="4" xfId="0" applyNumberFormat="1" applyFont="1" applyFill="1" applyBorder="1" applyAlignment="1">
      <x:alignment vertical="top" wrapText="1"/>
    </x:xf>
    <x:xf numFmtId="0" fontId="13" fillId="5" borderId="5" xfId="0" applyNumberFormat="1" applyFont="1" applyFill="1" applyBorder="1" applyAlignment="1">
      <x:alignment vertical="top" wrapText="1"/>
    </x:xf>
    <x:xf numFmtId="0" fontId="13" fillId="5" borderId="6" xfId="0" applyNumberFormat="1" applyFont="1" applyFill="1" applyBorder="1" applyAlignment="1">
      <x:alignment vertical="top" wrapText="1"/>
    </x:xf>
    <x:xf numFmtId="0" fontId="13" fillId="5" borderId="7" xfId="0" applyNumberFormat="1" applyFont="1" applyFill="1" applyBorder="1" applyAlignment="1">
      <x:alignment vertical="top" wrapText="1"/>
    </x:xf>
    <x:xf numFmtId="0" fontId="13" fillId="5" borderId="0" xfId="0" applyNumberFormat="1" applyFont="1" applyFill="1" applyBorder="1" applyAlignment="1">
      <x:alignment vertical="top" wrapText="1"/>
    </x:xf>
    <x:xf numFmtId="0" fontId="13" fillId="5" borderId="8" xfId="0" applyNumberFormat="1" applyFont="1" applyFill="1" applyBorder="1" applyAlignment="1">
      <x:alignment vertical="top" wrapText="1"/>
    </x:xf>
    <x:xf numFmtId="0" fontId="13" fillId="5" borderId="9" xfId="0" applyNumberFormat="1" applyFont="1" applyFill="1" applyBorder="1" applyAlignment="1">
      <x:alignment vertical="top" wrapText="1"/>
    </x:xf>
    <x:xf numFmtId="0" fontId="13" fillId="5" borderId="10" xfId="0" applyNumberFormat="1" applyFont="1" applyFill="1" applyBorder="1" applyAlignment="1">
      <x:alignment vertical="top" wrapText="1"/>
    </x:xf>
    <x:xf numFmtId="0" fontId="13" fillId="5" borderId="11" xfId="0" applyNumberFormat="1" applyFont="1" applyFill="1" applyBorder="1" applyAlignment="1">
      <x:alignment vertical="top" wrapText="1"/>
    </x:xf>
    <x:xf numFmtId="0" fontId="14" fillId="6" borderId="8" xfId="0" applyNumberFormat="1" applyFont="1" applyFill="1" applyBorder="1" applyAlignment="1">
      <x:alignment vertical="top" wrapText="1"/>
    </x:xf>
    <x:xf numFmtId="0" fontId="14" fillId="6" borderId="7" xfId="0" applyNumberFormat="1" applyFont="1" applyFill="1" applyBorder="1" applyAlignment="1">
      <x:alignment vertical="top" wrapText="1"/>
    </x:xf>
    <x:xf numFmtId="0" fontId="14" fillId="6" borderId="15" xfId="0" applyNumberFormat="1" applyFont="1" applyFill="1" applyBorder="1" applyAlignment="1">
      <x:alignment vertical="top" wrapText="1"/>
    </x:xf>
    <x:xf numFmtId="0" fontId="17" fillId="7" borderId="4" xfId="0" applyNumberFormat="1" applyFont="1" applyFill="1" applyBorder="1" applyAlignment="1">
      <x:alignment vertical="top" wrapText="1"/>
    </x:xf>
    <x:xf numFmtId="0" fontId="17" fillId="7" borderId="5" xfId="0" applyNumberFormat="1" applyFont="1" applyFill="1" applyBorder="1" applyAlignment="1">
      <x:alignment vertical="top" wrapText="1"/>
    </x:xf>
    <x:xf numFmtId="0" fontId="17" fillId="7" borderId="6" xfId="0" applyNumberFormat="1" applyFont="1" applyFill="1" applyBorder="1" applyAlignment="1">
      <x:alignment vertical="top" wrapText="1"/>
    </x:xf>
    <x:xf numFmtId="0" fontId="17" fillId="7" borderId="7" xfId="0" applyNumberFormat="1" applyFont="1" applyFill="1" applyBorder="1" applyAlignment="1">
      <x:alignment vertical="top" wrapText="1"/>
    </x:xf>
    <x:xf numFmtId="0" fontId="17" fillId="7" borderId="0" xfId="0" applyNumberFormat="1" applyFont="1" applyFill="1" applyBorder="1" applyAlignment="1">
      <x:alignment vertical="top" wrapText="1"/>
    </x:xf>
    <x:xf numFmtId="0" fontId="17" fillId="7" borderId="8" xfId="0" applyNumberFormat="1" applyFont="1" applyFill="1" applyBorder="1" applyAlignment="1">
      <x:alignment vertical="top" wrapText="1"/>
    </x:xf>
    <x:xf numFmtId="0" fontId="17" fillId="7" borderId="9" xfId="0" applyNumberFormat="1" applyFont="1" applyFill="1" applyBorder="1" applyAlignment="1">
      <x:alignment vertical="top" wrapText="1"/>
    </x:xf>
    <x:xf numFmtId="0" fontId="17" fillId="7" borderId="10" xfId="0" applyNumberFormat="1" applyFont="1" applyFill="1" applyBorder="1" applyAlignment="1">
      <x:alignment vertical="top" wrapText="1"/>
    </x:xf>
    <x:xf numFmtId="0" fontId="17" fillId="7" borderId="11" xfId="0" applyNumberFormat="1" applyFont="1" applyFill="1" applyBorder="1" applyAlignment="1">
      <x:alignment vertical="top" wrapText="1"/>
    </x:xf>
    <x:xf numFmtId="0" fontId="12" fillId="4" borderId="0" xfId="0" applyNumberFormat="1" applyFont="1" applyFill="1" applyBorder="1" applyAlignment="1">
      <x:alignment vertical="top" wrapText="1"/>
    </x:xf>
    <x:xf numFmtId="202" fontId="24" fillId="8" borderId="16" xfId="0" applyNumberFormat="1" applyFont="1" applyFill="1" applyBorder="1" applyAlignment="1">
      <x:alignment vertical="top" wrapText="1"/>
    </x:xf>
    <x:xf numFmtId="202" fontId="24" fillId="8" borderId="17" xfId="0" applyNumberFormat="1" applyFont="1" applyFill="1" applyBorder="1" applyAlignment="1">
      <x:alignment vertical="top" wrapText="1"/>
    </x:xf>
    <x:xf numFmtId="0" fontId="24" fillId="8" borderId="17" xfId="0" applyNumberFormat="1" applyFont="1" applyFill="1" applyBorder="1" applyAlignment="1">
      <x:alignment vertical="top" wrapText="1"/>
    </x:xf>
    <x:xf numFmtId="202" fontId="24" fillId="8" borderId="18" xfId="0" applyNumberFormat="1" applyFont="1" applyFill="1" applyBorder="1" applyAlignment="1">
      <x:alignment vertical="top" wrapText="1"/>
    </x:xf>
    <x:xf numFmtId="203" fontId="15" fillId="0" borderId="12" xfId="0" applyNumberFormat="1" applyFont="1" applyFill="1" applyBorder="1" applyAlignment="1">
      <x:alignment vertical="top" wrapText="1"/>
    </x:xf>
    <x:xf numFmtId="0" fontId="15" fillId="8" borderId="23" xfId="0" applyNumberFormat="1" applyFont="1" applyFill="1" applyBorder="1" applyAlignment="1">
      <x:alignment vertical="top" wrapText="1"/>
    </x:xf>
    <x:xf numFmtId="0" fontId="24" fillId="8" borderId="23" xfId="0" applyNumberFormat="1" applyFont="1" applyFill="1" applyBorder="1" applyAlignment="1">
      <x:alignment vertical="top" wrapText="1"/>
    </x:xf>
    <x:xf numFmtId="202" fontId="24" fillId="8" borderId="19" xfId="0" applyNumberFormat="1" applyFont="1" applyFill="1" applyBorder="1" applyAlignment="1">
      <x:alignment vertical="top" wrapText="1"/>
    </x:xf>
    <x:xf numFmtId="202" fontId="24" fillId="8" borderId="13" xfId="0" applyNumberFormat="1" applyFont="1" applyFill="1" applyBorder="1" applyAlignment="1">
      <x:alignment vertical="top" wrapText="1"/>
    </x:xf>
    <x:xf numFmtId="0" fontId="24" fillId="8" borderId="13" xfId="0" applyNumberFormat="1" applyFont="1" applyFill="1" applyBorder="1" applyAlignment="1">
      <x:alignment vertical="top" wrapText="1"/>
    </x:xf>
    <x:xf numFmtId="202" fontId="24" fillId="8" borderId="20" xfId="0" applyNumberFormat="1" applyFont="1" applyFill="1" applyBorder="1" applyAlignment="1">
      <x:alignment vertical="top" wrapText="1"/>
    </x:xf>
    <x:xf numFmtId="203" fontId="15" fillId="0" borderId="13" xfId="0" applyNumberFormat="1" applyFont="1" applyFill="1" applyBorder="1" applyAlignment="1">
      <x:alignment vertical="top" wrapText="1"/>
    </x:xf>
    <x:xf numFmtId="0" fontId="15" fillId="8" borderId="24" xfId="0" applyNumberFormat="1" applyFont="1" applyFill="1" applyBorder="1" applyAlignment="1">
      <x:alignment vertical="top" wrapText="1"/>
    </x:xf>
    <x:xf numFmtId="0" fontId="24" fillId="8" borderId="24" xfId="0" applyNumberFormat="1" applyFont="1" applyFill="1" applyBorder="1" applyAlignment="1">
      <x:alignment vertical="top" wrapText="1"/>
    </x:xf>
    <x:xf numFmtId="202" fontId="24" fillId="8" borderId="21" xfId="0" applyNumberFormat="1" applyFont="1" applyFill="1" applyBorder="1" applyAlignment="1">
      <x:alignment vertical="top" wrapText="1"/>
    </x:xf>
    <x:xf numFmtId="202" fontId="24" fillId="8" borderId="14" xfId="0" applyNumberFormat="1" applyFont="1" applyFill="1" applyBorder="1" applyAlignment="1">
      <x:alignment vertical="top" wrapText="1"/>
    </x:xf>
    <x:xf numFmtId="0" fontId="24" fillId="8" borderId="14" xfId="0" applyNumberFormat="1" applyFont="1" applyFill="1" applyBorder="1" applyAlignment="1">
      <x:alignment vertical="top" wrapText="1"/>
    </x:xf>
    <x:xf numFmtId="202" fontId="24" fillId="8" borderId="22" xfId="0" applyNumberFormat="1" applyFont="1" applyFill="1" applyBorder="1" applyAlignment="1">
      <x:alignment vertical="top" wrapText="1"/>
    </x:xf>
    <x:xf numFmtId="203" fontId="15" fillId="0" borderId="14" xfId="0" applyNumberFormat="1" applyFont="1" applyFill="1" applyBorder="1" applyAlignment="1">
      <x:alignment vertical="top" wrapText="1"/>
    </x:xf>
    <x:xf numFmtId="0" fontId="15" fillId="8" borderId="25" xfId="0" applyNumberFormat="1" applyFont="1" applyFill="1" applyBorder="1" applyAlignment="1">
      <x:alignment vertical="top" wrapText="1"/>
    </x:xf>
    <x:xf numFmtId="0" fontId="24" fillId="8" borderId="25" xfId="0" applyNumberFormat="1" applyFont="1" applyFill="1" applyBorder="1" applyAlignment="1">
      <x:alignment vertical="top" wrapText="1"/>
    </x:xf>
    <x:xf numFmtId="0" fontId="12" fillId="4" borderId="26" xfId="0" applyNumberFormat="1" applyFont="1" applyFill="1" applyBorder="1" applyAlignment="1">
      <x:alignment vertical="center" wrapText="1"/>
    </x:xf>
    <x:xf numFmtId="200" fontId="25" fillId="5" borderId="26" xfId="0" applyNumberFormat="1" applyFont="1" applyFill="1" applyBorder="1"/>
    <x:xf numFmtId="0" fontId="12" fillId="4" borderId="15" xfId="0" applyNumberFormat="1" applyFont="1" applyFill="1" applyBorder="1" applyAlignment="1">
      <x:alignment vertical="center" wrapText="1"/>
    </x:xf>
    <x:xf numFmtId="0" fontId="25" fillId="5" borderId="15" xfId="0" applyNumberFormat="1" applyFont="1" applyFill="1" applyBorder="1"/>
    <x:xf numFmtId="0" fontId="12" fillId="4" borderId="27" xfId="0" applyNumberFormat="1" applyFont="1" applyFill="1" applyBorder="1" applyAlignment="1">
      <x:alignment vertical="center" wrapText="1"/>
    </x:xf>
    <x:xf numFmtId="0" fontId="25" fillId="5" borderId="27" xfId="0" applyNumberFormat="1" applyFont="1" applyFill="1" applyBorder="1"/>
    <x:xf numFmtId="0" fontId="24" fillId="8" borderId="16" xfId="0" applyNumberFormat="1" applyFont="1" applyFill="1" applyBorder="1" applyAlignment="1">
      <x:alignment vertical="top" wrapText="1"/>
    </x:xf>
    <x:xf numFmtId="0" fontId="24" fillId="8" borderId="18" xfId="0" applyNumberFormat="1" applyFont="1" applyFill="1" applyBorder="1" applyAlignment="1">
      <x:alignment vertical="top" wrapText="1"/>
    </x:xf>
    <x:xf numFmtId="0" fontId="24" fillId="8" borderId="19" xfId="0" applyNumberFormat="1" applyFont="1" applyFill="1" applyBorder="1" applyAlignment="1">
      <x:alignment vertical="top" wrapText="1"/>
    </x:xf>
    <x:xf numFmtId="0" fontId="24" fillId="8" borderId="20" xfId="0" applyNumberFormat="1" applyFont="1" applyFill="1" applyBorder="1" applyAlignment="1">
      <x:alignment vertical="top" wrapText="1"/>
    </x:xf>
    <x:xf numFmtId="0" fontId="24" fillId="8" borderId="21" xfId="0" applyNumberFormat="1" applyFont="1" applyFill="1" applyBorder="1" applyAlignment="1">
      <x:alignment vertical="top" wrapText="1"/>
    </x:xf>
    <x:xf numFmtId="0" fontId="24" fillId="8" borderId="22" xfId="0" applyNumberFormat="1" applyFont="1" applyFill="1" applyBorder="1" applyAlignment="1">
      <x:alignment vertical="top" wrapText="1"/>
    </x:xf>
    <x:xf numFmtId="0" fontId="12" fillId="4" borderId="26" xfId="0" applyNumberFormat="1" applyFont="1" applyFill="1" applyBorder="1" applyAlignment="1">
      <x:alignment vertical="top" wrapText="1"/>
    </x:xf>
    <x:xf numFmtId="200" fontId="25" fillId="5" borderId="26" xfId="0" applyNumberFormat="1" applyFont="1" applyFill="1" applyBorder="1" applyAlignment="1">
      <x:alignment vertical="top"/>
    </x:xf>
    <x:xf numFmtId="0" fontId="12" fillId="4" borderId="15" xfId="0" applyNumberFormat="1" applyFont="1" applyFill="1" applyBorder="1" applyAlignment="1">
      <x:alignment vertical="top" wrapText="1"/>
    </x:xf>
    <x:xf numFmtId="0" fontId="25" fillId="5" borderId="15" xfId="0" applyNumberFormat="1" applyFont="1" applyFill="1" applyBorder="1" applyAlignment="1">
      <x:alignment vertical="top"/>
    </x:xf>
    <x:xf numFmtId="0" fontId="12" fillId="4" borderId="27" xfId="0" applyNumberFormat="1" applyFont="1" applyFill="1" applyBorder="1" applyAlignment="1">
      <x:alignment vertical="top" wrapText="1"/>
    </x:xf>
    <x:xf numFmtId="0" fontId="25" fillId="5" borderId="27" xfId="0" applyNumberFormat="1" applyFont="1" applyFill="1" applyBorder="1" applyAlignment="1">
      <x:alignment vertical="top"/>
    </x:xf>
    <x:xf numFmtId="204" fontId="24" fillId="8" borderId="23" xfId="0" applyNumberFormat="1" applyFont="1" applyFill="1" applyBorder="1" applyAlignment="1">
      <x:alignment vertical="top" wrapText="1"/>
    </x:xf>
    <x:xf numFmtId="204" fontId="24" fillId="8" borderId="24" xfId="0" applyNumberFormat="1" applyFont="1" applyFill="1" applyBorder="1" applyAlignment="1">
      <x:alignment vertical="top" wrapText="1"/>
    </x:xf>
    <x:xf numFmtId="204" fontId="24" fillId="8" borderId="25" xfId="0" applyNumberFormat="1" applyFont="1" applyFill="1" applyBorder="1" applyAlignment="1">
      <x:alignment vertical="top" wrapText="1"/>
    </x:xf>
    <x:xf numFmtId="204" fontId="26" fillId="0" borderId="13" xfId="0" applyNumberFormat="1" applyFont="1" applyFill="1" applyBorder="1" applyAlignment="1">
      <x:alignment vertical="top" wrapText="1"/>
    </x:xf>
    <x:xf numFmtId="205" fontId="24" fillId="8" borderId="23" xfId="0" applyNumberFormat="1" applyFont="1" applyFill="1" applyBorder="1" applyAlignment="1">
      <x:alignment vertical="top" wrapText="1"/>
    </x:xf>
    <x:xf numFmtId="206" fontId="24" fillId="8" borderId="24" xfId="0" applyNumberFormat="1" applyFont="1" applyFill="1" applyBorder="1" applyAlignment="1">
      <x:alignment vertical="top" wrapText="1"/>
    </x:xf>
    <x:xf numFmtId="204" fontId="26" fillId="4" borderId="23" xfId="0" applyNumberFormat="1" applyFont="1" applyFill="1" applyBorder="1" applyAlignment="1">
      <x:alignment vertical="top" wrapText="1"/>
    </x:xf>
    <x:xf numFmtId="204" fontId="26" fillId="4" borderId="24" xfId="0" applyNumberFormat="1" applyFont="1" applyFill="1" applyBorder="1" applyAlignment="1">
      <x:alignment vertical="top" wrapText="1"/>
    </x:xf>
    <x:xf numFmtId="204" fontId="26" fillId="4" borderId="25" xfId="0" applyNumberFormat="1" applyFont="1" applyFill="1" applyBorder="1" applyAlignment="1">
      <x:alignment vertical="top" wrapText="1"/>
    </x:xf>
    <x:xf numFmtId="201" fontId="24" fillId="8" borderId="16" xfId="0" applyNumberFormat="1" applyFont="1" applyFill="1" applyBorder="1" applyAlignment="1">
      <x:alignment vertical="top" wrapText="1"/>
    </x:xf>
    <x:xf numFmtId="205" fontId="24" fillId="8" borderId="17" xfId="0" applyNumberFormat="1" applyFont="1" applyFill="1" applyBorder="1" applyAlignment="1">
      <x:alignment vertical="top" wrapText="1"/>
    </x:xf>
    <x:xf numFmtId="206" fontId="24" fillId="8" borderId="17" xfId="0" applyNumberFormat="1" applyFont="1" applyFill="1" applyBorder="1" applyAlignment="1">
      <x:alignment vertical="top" wrapText="1"/>
    </x:xf>
    <x:xf numFmtId="201" fontId="24" fillId="8" borderId="18" xfId="0" applyNumberFormat="1" applyFont="1" applyFill="1" applyBorder="1" applyAlignment="1">
      <x:alignment vertical="top" wrapText="1"/>
    </x:xf>
    <x:xf numFmtId="204" fontId="15" fillId="0" borderId="12" xfId="0" applyNumberFormat="1" applyFont="1" applyFill="1" applyBorder="1" applyAlignment="1">
      <x:alignment vertical="top" wrapText="1"/>
    </x:xf>
    <x:xf numFmtId="201" fontId="24" fillId="8" borderId="19" xfId="0" applyNumberFormat="1" applyFont="1" applyFill="1" applyBorder="1" applyAlignment="1">
      <x:alignment vertical="top" wrapText="1"/>
    </x:xf>
    <x:xf numFmtId="205" fontId="24" fillId="8" borderId="13" xfId="0" applyNumberFormat="1" applyFont="1" applyFill="1" applyBorder="1" applyAlignment="1">
      <x:alignment vertical="top" wrapText="1"/>
    </x:xf>
    <x:xf numFmtId="206" fontId="24" fillId="8" borderId="13" xfId="0" applyNumberFormat="1" applyFont="1" applyFill="1" applyBorder="1" applyAlignment="1">
      <x:alignment vertical="top" wrapText="1"/>
    </x:xf>
    <x:xf numFmtId="201" fontId="24" fillId="8" borderId="20" xfId="0" applyNumberFormat="1" applyFont="1" applyFill="1" applyBorder="1" applyAlignment="1">
      <x:alignment vertical="top" wrapText="1"/>
    </x:xf>
    <x:xf numFmtId="204" fontId="15" fillId="0" borderId="13" xfId="0" applyNumberFormat="1" applyFont="1" applyFill="1" applyBorder="1" applyAlignment="1">
      <x:alignment vertical="top" wrapText="1"/>
    </x:xf>
    <x:xf numFmtId="201" fontId="24" fillId="8" borderId="21" xfId="0" applyNumberFormat="1" applyFont="1" applyFill="1" applyBorder="1" applyAlignment="1">
      <x:alignment vertical="top" wrapText="1"/>
    </x:xf>
    <x:xf numFmtId="205" fontId="24" fillId="8" borderId="14" xfId="0" applyNumberFormat="1" applyFont="1" applyFill="1" applyBorder="1" applyAlignment="1">
      <x:alignment vertical="top" wrapText="1"/>
    </x:xf>
    <x:xf numFmtId="206" fontId="24" fillId="8" borderId="14" xfId="0" applyNumberFormat="1" applyFont="1" applyFill="1" applyBorder="1" applyAlignment="1">
      <x:alignment vertical="top" wrapText="1"/>
    </x:xf>
    <x:xf numFmtId="201" fontId="24" fillId="8" borderId="22" xfId="0" applyNumberFormat="1" applyFont="1" applyFill="1" applyBorder="1" applyAlignment="1">
      <x:alignment vertical="top" wrapText="1"/>
    </x:xf>
    <x:xf numFmtId="204" fontId="15" fillId="0" borderId="14" xfId="0" applyNumberFormat="1" applyFont="1" applyFill="1" applyBorder="1" applyAlignment="1">
      <x:alignment vertical="top" wrapText="1"/>
    </x:xf>
    <x:xf numFmtId="202" fontId="27" fillId="8" borderId="28" xfId="0" applyNumberFormat="1" applyFont="1" applyFill="1" applyBorder="1"/>
    <x:xf numFmtId="201" fontId="25" fillId="4" borderId="28" xfId="0" applyNumberFormat="1" applyFont="1" applyFill="1" applyBorder="1"/>
    <x:xf numFmtId="202" fontId="15" fillId="0" borderId="12" xfId="0" applyNumberFormat="1" applyFont="1" applyFill="1" applyBorder="1" applyAlignment="1">
      <x:alignment vertical="top" wrapText="1"/>
    </x:xf>
    <x:xf numFmtId="201" fontId="24" fillId="8" borderId="17" xfId="0" applyNumberFormat="1" applyFont="1" applyFill="1" applyBorder="1" applyAlignment="1">
      <x:alignment vertical="top" wrapText="1"/>
    </x:xf>
    <x:xf numFmtId="202" fontId="15" fillId="0" borderId="13" xfId="0" applyNumberFormat="1" applyFont="1" applyFill="1" applyBorder="1" applyAlignment="1">
      <x:alignment vertical="top" wrapText="1"/>
    </x:xf>
    <x:xf numFmtId="201" fontId="24" fillId="8" borderId="13" xfId="0" applyNumberFormat="1" applyFont="1" applyFill="1" applyBorder="1" applyAlignment="1">
      <x:alignment vertical="top" wrapText="1"/>
    </x:xf>
    <x:xf numFmtId="202" fontId="15" fillId="0" borderId="14" xfId="0" applyNumberFormat="1" applyFont="1" applyFill="1" applyBorder="1" applyAlignment="1">
      <x:alignment vertical="top" wrapText="1"/>
    </x:xf>
    <x:xf numFmtId="201" fontId="24" fillId="8" borderId="14" xfId="0" applyNumberFormat="1" applyFont="1" applyFill="1" applyBorder="1" applyAlignment="1">
      <x:alignment vertical="top" wrapText="1"/>
    </x:xf>
    <x:xf numFmtId="202" fontId="27" fillId="8" borderId="28" xfId="0" applyNumberFormat="1" applyFont="1" applyFill="1" applyBorder="1" applyAlignment="1">
      <x:alignment vertical="top"/>
    </x:xf>
    <x:xf numFmtId="201" fontId="25" fillId="4" borderId="28" xfId="0" applyNumberFormat="1" applyFont="1" applyFill="1" applyBorder="1" applyAlignment="1">
      <x:alignment vertical="top"/>
    </x:xf>
    <x:xf numFmtId="0" fontId="12" fillId="4" borderId="28" xfId="0" applyNumberFormat="1" applyFont="1" applyFill="1" applyBorder="1" applyAlignment="1">
      <x:alignment vertical="center" wrapText="1"/>
    </x:xf>
    <x:xf numFmtId="0" fontId="28" fillId="8" borderId="28" xfId="0" applyNumberFormat="1" applyFont="1" applyFill="1" applyBorder="1"/>
    <x:xf numFmtId="0" fontId="12" fillId="4" borderId="28" xfId="0" applyNumberFormat="1" applyFont="1" applyFill="1" applyBorder="1" applyAlignment="1">
      <x:alignment vertical="top" wrapText="1"/>
    </x:xf>
    <x:xf numFmtId="0" fontId="28" fillId="8" borderId="28" xfId="0" applyNumberFormat="1" applyFont="1" applyFill="1" applyBorder="1" applyAlignment="1">
      <x:alignment vertical="top"/>
    </x:xf>
    <x:xf numFmtId="0" fontId="29" fillId="0" borderId="12" xfId="0" applyNumberFormat="1" applyFont="1" applyFill="1" applyBorder="1" applyAlignment="1">
      <x:alignment vertical="top" wrapText="1"/>
    </x:xf>
    <x:xf numFmtId="0" fontId="29" fillId="0" borderId="13" xfId="0" applyNumberFormat="1" applyFont="1" applyFill="1" applyBorder="1" applyAlignment="1">
      <x:alignment vertical="top" wrapText="1"/>
    </x:xf>
    <x:xf numFmtId="0" fontId="29" fillId="0" borderId="14" xfId="0" applyNumberFormat="1" applyFont="1" applyFill="1" applyBorder="1" applyAlignment="1">
      <x:alignment vertical="top" wrapText="1"/>
    </x:xf>
    <x:xf numFmtId="0" fontId="9" fillId="9" borderId="0" xfId="0" applyNumberFormat="1" applyFont="1" applyFill="1" applyBorder="1" applyAlignment="1">
      <x:alignment vertical="top" wrapText="1"/>
    </x:xf>
    <x:xf numFmtId="0" fontId="10" fillId="9" borderId="0" xfId="0" applyNumberFormat="1" applyFont="1" applyFill="1" applyBorder="1" applyAlignment="1">
      <x:alignment vertical="top"/>
    </x:xf>
    <x:xf numFmtId="0" fontId="30" fillId="9" borderId="0" xfId="0" applyNumberFormat="1" applyFont="1" applyFill="1" applyBorder="1" applyAlignment="1">
      <x:alignment vertical="top" wrapText="1"/>
    </x:xf>
    <x:xf numFmtId="0" fontId="30" fillId="9" borderId="0" xfId="0" applyNumberFormat="1" applyFont="1" applyFill="1" applyBorder="1" applyAlignment="1">
      <x:alignment vertical="top"/>
    </x:xf>
    <x:xf numFmtId="0" fontId="30" fillId="9" borderId="0" xfId="0" applyNumberFormat="1" applyFont="1" applyFill="1" applyBorder="1" applyAlignment="1">
      <x:alignment vertical="center" wrapText="1"/>
    </x:xf>
    <x:xf numFmtId="0" fontId="30" fillId="9" borderId="0" xfId="0" applyNumberFormat="1" applyFont="1" applyFill="1" applyBorder="1" applyAlignment="1">
      <x:alignment vertical="center"/>
    </x:xf>
    <x:xf numFmtId="0" fontId="11" fillId="10" borderId="0" xfId="0" applyNumberFormat="1" applyFont="1" applyFill="1" applyBorder="1" applyAlignment="1">
      <x:alignment vertical="top" wrapText="1"/>
    </x:xf>
    <x:xf numFmtId="0" fontId="31" fillId="10" borderId="0" xfId="0" applyNumberFormat="1" applyFont="1" applyFill="1" applyBorder="1" applyAlignment="1">
      <x:alignment vertical="top" wrapText="1"/>
    </x:xf>
    <x:xf numFmtId="0" fontId="10" fillId="11" borderId="0" xfId="0" applyNumberFormat="1" applyFont="1" applyFill="1" applyBorder="1" applyAlignment="1">
      <x:alignment vertical="top"/>
    </x:xf>
    <x:xf numFmtId="0" fontId="32" fillId="11" borderId="0" xfId="0" applyNumberFormat="1" applyFont="1" applyFill="1" applyBorder="1" applyAlignment="1">
      <x:alignment vertical="top"/>
    </x:xf>
    <x:xf numFmtId="0" fontId="32" fillId="11" borderId="0" xfId="0" applyNumberFormat="1" applyFont="1" applyFill="1" applyBorder="1" applyAlignment="1">
      <x:alignment vertical="top" wrapText="1"/>
    </x:xf>
    <x:xf numFmtId="0" fontId="10" fillId="10" borderId="0" xfId="0" applyNumberFormat="1" applyFont="1" applyFill="1" applyBorder="1" applyAlignment="1">
      <x:alignment vertical="top"/>
    </x:xf>
    <x:xf numFmtId="0" fontId="31" fillId="10" borderId="0" xfId="0" applyNumberFormat="1" applyFont="1" applyFill="1" applyBorder="1" applyAlignment="1">
      <x:alignment vertical="top"/>
    </x:xf>
    <x:xf numFmtId="0" fontId="12" fillId="11" borderId="15" xfId="0" applyNumberFormat="1" applyFont="1" applyFill="1" applyBorder="1" applyAlignment="1">
      <x:alignment vertical="top" wrapText="1"/>
    </x:xf>
    <x:xf numFmtId="0" fontId="25" fillId="11" borderId="15" xfId="0" applyNumberFormat="1" applyFont="1" applyFill="1" applyBorder="1" applyAlignment="1">
      <x:alignment vertical="top"/>
    </x:xf>
    <x:xf numFmtId="0" fontId="32" fillId="11" borderId="15" xfId="0" applyNumberFormat="1" applyFont="1" applyFill="1" applyBorder="1" applyAlignment="1">
      <x:alignment vertical="top" wrapText="1"/>
    </x:xf>
    <x:xf numFmtId="0" fontId="32" fillId="11" borderId="15" xfId="0" applyNumberFormat="1" applyFont="1" applyFill="1" applyBorder="1" applyAlignment="1">
      <x:alignment vertical="top"/>
    </x:xf>
    <x:xf numFmtId="0" fontId="12" fillId="11" borderId="27" xfId="0" applyNumberFormat="1" applyFont="1" applyFill="1" applyBorder="1" applyAlignment="1">
      <x:alignment vertical="top" wrapText="1"/>
    </x:xf>
    <x:xf numFmtId="201" fontId="25" fillId="11" borderId="28" xfId="0" applyNumberFormat="1" applyFont="1" applyFill="1" applyBorder="1" applyAlignment="1">
      <x:alignment vertical="top"/>
    </x:xf>
    <x:xf numFmtId="0" fontId="32" fillId="11" borderId="27" xfId="0" applyNumberFormat="1" applyFont="1" applyFill="1" applyBorder="1" applyAlignment="1">
      <x:alignment vertical="top" wrapText="1"/>
    </x:xf>
    <x:xf numFmtId="201" fontId="32" fillId="11" borderId="28" xfId="0" applyNumberFormat="1" applyFont="1" applyFill="1" applyBorder="1" applyAlignment="1">
      <x:alignment vertical="top"/>
    </x:xf>
    <x:xf numFmtId="201" fontId="32" fillId="11" borderId="28" xfId="0" applyNumberFormat="1" applyFont="1" applyFill="1" applyBorder="1" applyAlignment="1">
      <x:alignment vertical="top" wrapText="1"/>
    </x:xf>
    <x:xf numFmtId="0" fontId="0" fillId="9" borderId="0" xfId="0" applyNumberFormat="1" applyFont="1" applyFill="1" applyBorder="1"/>
    <x:xf numFmtId="0" fontId="33" fillId="9" borderId="0" xfId="0" applyNumberFormat="1" applyFont="1" applyFill="1" applyBorder="1"/>
    <x:xf numFmtId="0" fontId="0" fillId="10" borderId="0" xfId="0" applyNumberFormat="1" applyFont="1" applyFill="1" applyBorder="1"/>
    <x:xf numFmtId="0" fontId="34" fillId="10" borderId="0" xfId="0" applyNumberFormat="1" applyFont="1" applyFill="1" applyBorder="1"/>
    <x:xf numFmtId="0" fontId="35" fillId="0" borderId="0" xfId="0" applyNumberFormat="1" applyFont="1" applyFill="1" applyBorder="1"/>
    <x:xf numFmtId="0" fontId="35" fillId="0" borderId="0" xfId="0" applyNumberFormat="1" applyFont="1" applyFill="1" applyBorder="1" applyAlignment="1">
      <x:alignment wrapText="1"/>
    </x:xf>
    <x:xf numFmtId="0" fontId="35" fillId="0" borderId="29" xfId="0" applyNumberFormat="1" applyFont="1" applyFill="1" applyBorder="1" applyAlignment="1">
      <x:alignment wrapText="1"/>
    </x:xf>
    <x:xf numFmtId="0" fontId="35" fillId="0" borderId="30" xfId="0" applyNumberFormat="1" applyFont="1" applyFill="1" applyBorder="1" applyAlignment="1">
      <x:alignment wrapText="1"/>
    </x:xf>
    <x:xf numFmtId="0" fontId="35" fillId="0" borderId="31" xfId="0" applyNumberFormat="1" applyFont="1" applyFill="1" applyBorder="1" applyAlignment="1">
      <x:alignment wrapText="1"/>
    </x:xf>
    <x:xf numFmtId="0" fontId="35" fillId="0" borderId="32" xfId="0" applyNumberFormat="1" applyFont="1" applyFill="1" applyBorder="1" applyAlignment="1">
      <x:alignment wrapText="1"/>
    </x:xf>
    <x:xf numFmtId="0" fontId="35" fillId="0" xfId="0" applyNumberFormat="1" applyFont="1" applyFill="1" applyBorder="0" applyAlignment="1">
      <x:alignment wrapText="1"/>
    </x:xf>
    <x:xf numFmtId="0" fontId="35" fillId="0" borderId="33" xfId="0" applyNumberFormat="1" applyFont="1" applyFill="1" applyBorder="1" applyAlignment="1">
      <x:alignment wrapText="1"/>
    </x:xf>
    <x:xf numFmtId="0" fontId="35" fillId="0" borderId="34" xfId="0" applyNumberFormat="1" applyFont="1" applyFill="1" applyBorder="1" applyAlignment="1">
      <x:alignment wrapText="1"/>
    </x:xf>
    <x:xf numFmtId="0" fontId="35" fillId="0" borderId="35" xfId="0" applyNumberFormat="1" applyFont="1" applyFill="1" applyBorder="1" applyAlignment="1">
      <x:alignment wrapText="1"/>
    </x:xf>
    <x:xf numFmtId="0" fontId="35" fillId="0" borderId="36" xfId="0" applyNumberFormat="1" applyFont="1" applyFill="1" applyBorder="1" applyAlignment="1">
      <x:alignment wrapText="1"/>
    </x:xf>
    <x:xf numFmtId="0" fontId="35" fillId="12" borderId="34" xfId="0" applyNumberFormat="1" applyFont="1" applyFill="1" applyBorder="1" applyAlignment="1">
      <x:alignment wrapText="1"/>
    </x:xf>
    <x:xf numFmtId="0" fontId="35" fillId="12" borderId="35" xfId="0" applyNumberFormat="1" applyFont="1" applyFill="1" applyBorder="1" applyAlignment="1">
      <x:alignment wrapText="1"/>
    </x:xf>
    <x:xf numFmtId="0" fontId="35" fillId="12" borderId="36" xfId="0" applyNumberFormat="1" applyFont="1" applyFill="1" applyBorder="1" applyAlignment="1">
      <x:alignment wrapText="1"/>
    </x:xf>
  </x:cellXfs>
  <x:cellStyles count="1">
    <x:cellStyle name="Normal" xfId="0"/>
  </x:cellStyles>
  <x:dxfs count="10">
    <x:dxf>
      <x:font>
        <x:b/>
        <x:color rgb="FF991B1B"/>
      </x:font>
      <x:fill>
        <x:patternFill>
          <x:bgColor rgb="FFF5D7D7"/>
        </x:patternFill>
      </x:fill>
    </x:dxf>
    <x:dxf>
      <x:font>
        <x:b/>
        <x:color rgb="FF92400E"/>
      </x:font>
      <x:fill>
        <x:patternFill>
          <x:bgColor rgb="FFFFF1C7"/>
        </x:patternFill>
      </x:fill>
    </x:dxf>
    <x:dxf>
      <x:font>
        <x:b/>
        <x:color rgb="FF166534"/>
      </x:font>
      <x:fill>
        <x:patternFill>
          <x:bgColor rgb="FFD9EEDD"/>
        </x:patternFill>
      </x:fill>
    </x:dxf>
    <x:dxf>
      <x:font>
        <x:b/>
        <x:color rgb="FF991B1B"/>
      </x:font>
      <x:fill>
        <x:patternFill>
          <x:bgColor rgb="FFF5D7D7"/>
        </x:patternFill>
      </x:fill>
    </x:dxf>
    <x:dxf>
      <x:font>
        <x:b/>
        <x:color rgb="FF92400E"/>
      </x:font>
      <x:fill>
        <x:patternFill>
          <x:bgColor rgb="FFFFF1C7"/>
        </x:patternFill>
      </x:fill>
    </x:dxf>
    <x:dxf>
      <x:font>
        <x:b/>
        <x:color rgb="FF166534"/>
      </x:font>
      <x:fill>
        <x:patternFill>
          <x:bgColor rgb="FFD9EEDD"/>
        </x:patternFill>
      </x:fill>
    </x:dxf>
    <x:dxf>
      <x:font>
        <x:b/>
        <x:color rgb="FF991B1B"/>
      </x:font>
      <x:fill>
        <x:patternFill>
          <x:bgColor rgb="FFF5D7D7"/>
        </x:patternFill>
      </x:fill>
    </x:dxf>
    <x:dxf>
      <x:font>
        <x:b/>
        <x:color rgb="FF166534"/>
      </x:font>
      <x:fill>
        <x:patternFill>
          <x:bgColor rgb="FFD9EEDD"/>
        </x:patternFill>
      </x:fill>
    </x:dxf>
    <x:dxf>
      <x:font>
        <x:b/>
        <x:color rgb="FF991B1B"/>
      </x:font>
      <x:fill>
        <x:patternFill>
          <x:bgColor rgb="FFF5D7D7"/>
        </x:patternFill>
      </x:fill>
    </x:dxf>
    <x:dxf>
      <x:font>
        <x:b/>
        <x:color rgb="FF92400E"/>
      </x:font>
      <x:fill>
        <x:patternFill>
          <x:bgColor rgb="FFFFF1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e31265d7fb63489d" /><Relationship Type="http://schemas.openxmlformats.org/officeDocument/2006/relationships/theme" Target="/xl/theme/theme1.xml" Id="R5c0b9412b68c4d5d" /><Relationship Type="http://schemas.openxmlformats.org/officeDocument/2006/relationships/sharedStrings" Target="/xl/sharedStrings.xml" Id="R916ffc410a094a74" /><Relationship Type="http://schemas.openxmlformats.org/officeDocument/2006/relationships/worksheet" Target="/xl/worksheets/sheet1.xml" Id="Rc41da4a5298f4a04" /><Relationship Type="http://schemas.openxmlformats.org/officeDocument/2006/relationships/worksheet" Target="/xl/worksheets/sheet2.xml" Id="Rde62f60ca8e24010" /><Relationship Type="http://schemas.openxmlformats.org/officeDocument/2006/relationships/worksheet" Target="/xl/worksheets/sheet3.xml" Id="R38a8c68024274449" /><Relationship Type="http://schemas.openxmlformats.org/officeDocument/2006/relationships/worksheet" Target="/xl/worksheets/sheet4.xml" Id="R960a517820c543f2" /><Relationship Type="http://schemas.openxmlformats.org/officeDocument/2006/relationships/worksheet" Target="/xl/worksheets/sheet5.xml" Id="R0a3a9718c2cc47fc" /><Relationship Type="http://schemas.openxmlformats.org/officeDocument/2006/relationships/worksheet" Target="/xl/worksheets/sheet6.xml" Id="R73b17e2cd2ff4194" /><Relationship Type="http://schemas.openxmlformats.org/officeDocument/2006/relationships/worksheet" Target="/xl/worksheets/sheet7.xml" Id="R637f112852914740" /><Relationship Type="http://schemas.openxmlformats.org/officeDocument/2006/relationships/worksheet" Target="/xl/worksheets/sheet8.xml" Id="R5bfdecf97cce40fa" /><Relationship Type="http://schemas.openxmlformats.org/officeDocument/2006/relationships/worksheet" Target="/xl/worksheets/sheet9.xml" Id="R4d6547afde624e70"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8" hidden="0" customWidth="1"/>
    <x:col min="2" max="2" width="20" hidden="0" customWidth="1"/>
    <x:col min="3" max="3" width="16" hidden="0" customWidth="1"/>
    <x:col min="4" max="4" width="18" hidden="0" customWidth="1"/>
    <x:col min="5" max="5" width="18" hidden="0" customWidth="1"/>
    <x:col min="6" max="6" width="18" hidden="0" customWidth="1"/>
    <x:col min="7" max="7" width="18" hidden="0" customWidth="1"/>
    <x:col min="8" max="8" width="18" hidden="0" customWidth="1"/>
  </x:cols>
  <x:sheetData>
    <x:row r="1" ht="34" customHeight="1">
      <x:c r="A1" s="349" t="str">
        <x:v>Praxisübergabe und Praxiskauf einer Augenarztpraxis</x:v>
      </x:c>
      <x:c r="B1" s="349"/>
      <x:c r="C1" s="349"/>
      <x:c r="D1" s="349"/>
      <x:c r="E1" s="349"/>
      <x:c r="F1" s="349"/>
      <x:c r="G1" s="349"/>
      <x:c r="H1" s="349"/>
    </x:row>
    <x:row r="2" ht="25" customHeight="1">
      <x:c r="A2" s="352" t="str">
        <x:v>Arbeitsmappe für Verkäufer, Käufer, Berater und Finanzierer · Version 2.0 | Stand 02.09.2026</x:v>
      </x:c>
      <x:c r="B2" s="352" t="str">
        <x:v>Arbeitsmappe für Verkäufer, Käufer, Berater und Finanzierer · Version 2.0 | Stand 02.09.2026</x:v>
      </x:c>
      <x:c r="C2" s="352" t="str">
        <x:v>Arbeitsmappe für Verkäufer, Käufer, Berater und Finanzierer · Version 2.0 | Stand 02.09.2026</x:v>
      </x:c>
      <x:c r="D2" s="352" t="str">
        <x:v>Arbeitsmappe für Verkäufer, Käufer, Berater und Finanzierer · Version 2.0 | Stand 02.09.2026</x:v>
      </x:c>
      <x:c r="E2" s="352" t="str">
        <x:v>Arbeitsmappe für Verkäufer, Käufer, Berater und Finanzierer · Version 2.0 | Stand 02.09.2026</x:v>
      </x:c>
      <x:c r="F2" s="352" t="str">
        <x:v>Arbeitsmappe für Verkäufer, Käufer, Berater und Finanzierer · Version 2.0 | Stand 02.09.2026</x:v>
      </x:c>
      <x:c r="G2" s="352" t="str">
        <x:v>Arbeitsmappe für Verkäufer, Käufer, Berater und Finanzierer · Version 2.0 | Stand 02.09.2026</x:v>
      </x:c>
      <x:c r="H2" s="352" t="str">
        <x:v>Arbeitsmappe für Verkäufer, Käufer, Berater und Finanzierer · Version 2.0 | Stand 02.09.2026</x:v>
      </x:c>
    </x:row>
    <x:row r="3">
      <x:c r="A3" s="238"/>
      <x:c r="B3" s="238"/>
      <x:c r="C3" s="238"/>
      <x:c r="D3" s="238"/>
      <x:c r="E3" s="238"/>
      <x:c r="F3" s="238"/>
      <x:c r="G3" s="238"/>
      <x:c r="H3" s="238"/>
    </x:row>
    <x:row r="4" ht="29" customHeight="1">
      <x:c r="A4" s="355"/>
      <x:c r="B4" s="355"/>
      <x:c r="C4" s="355"/>
      <x:c r="D4" s="355"/>
      <x:c r="E4" s="355"/>
      <x:c r="F4" s="355"/>
      <x:c r="G4" s="355"/>
      <x:c r="H4" s="355"/>
    </x:row>
    <x:row r="5">
      <x:c r="A5" s="240" t="str">
        <x:v>So nutzen Sie die Arbeitsmappe</x:v>
      </x:c>
      <x:c r="B5" s="241"/>
      <x:c r="C5" s="241"/>
      <x:c r="D5" s="241"/>
      <x:c r="E5" s="241"/>
      <x:c r="F5" s="241"/>
      <x:c r="G5" s="241"/>
      <x:c r="H5" s="242"/>
    </x:row>
    <x:row r="6">
      <x:c r="A6" s="243" t="str">
        <x:v>1. Klären Sie zuerst Planungsstatus und Zulassungsweg. 2. Bauen Sie die Dokumentenprüfung auf. 3. Bewerten Sie Risiken und wirtschaftliche Tragfähigkeit. 4. Überführen Sie Bedingungen in Vertrag, Finanzierung und Übergabe. 5. Steuern Sie die ersten 100 Tage mit klaren Verantwortungen. Gelbe Zellen und blaue Schrift kennzeichnen Eingaben; schwarze Formeln berechnen Ergebnisse; grüne Schrift verweist auf andere Arbeitsblätter.</x:v>
      </x:c>
      <x:c r="B6" s="244"/>
      <x:c r="C6" s="244"/>
      <x:c r="D6" s="244"/>
      <x:c r="E6" s="244"/>
      <x:c r="F6" s="244"/>
      <x:c r="G6" s="244"/>
      <x:c r="H6" s="245"/>
    </x:row>
    <x:row r="7">
      <x:c r="A7" s="246"/>
      <x:c r="B7" s="247"/>
      <x:c r="C7" s="247"/>
      <x:c r="D7" s="247"/>
      <x:c r="E7" s="247"/>
      <x:c r="F7" s="247"/>
      <x:c r="G7" s="247"/>
      <x:c r="H7" s="248"/>
    </x:row>
    <x:row r="8">
      <x:c r="A8" s="246"/>
      <x:c r="B8" s="247"/>
      <x:c r="C8" s="247"/>
      <x:c r="D8" s="247"/>
      <x:c r="E8" s="247"/>
      <x:c r="F8" s="247"/>
      <x:c r="G8" s="247"/>
      <x:c r="H8" s="248"/>
    </x:row>
    <x:row r="9">
      <x:c r="A9" s="246"/>
      <x:c r="B9" s="247"/>
      <x:c r="C9" s="247"/>
      <x:c r="D9" s="247"/>
      <x:c r="E9" s="247"/>
      <x:c r="F9" s="247"/>
      <x:c r="G9" s="247"/>
      <x:c r="H9" s="248"/>
    </x:row>
    <x:row r="10">
      <x:c r="A10" s="249"/>
      <x:c r="B10" s="250"/>
      <x:c r="C10" s="250"/>
      <x:c r="D10" s="250"/>
      <x:c r="E10" s="250"/>
      <x:c r="F10" s="250"/>
      <x:c r="G10" s="250"/>
      <x:c r="H10" s="251"/>
    </x:row>
    <x:row r="11">
      <x:c r="A11" s="238"/>
      <x:c r="B11" s="238"/>
      <x:c r="C11" s="238"/>
      <x:c r="D11" s="238"/>
      <x:c r="E11" s="238"/>
      <x:c r="F11" s="238"/>
      <x:c r="G11" s="238"/>
      <x:c r="H11" s="238"/>
    </x:row>
    <x:row r="12" ht="32" customHeight="1">
      <x:c r="A12" s="252" t="str">
        <x:v>Steuerungsstatus</x:v>
      </x:c>
      <x:c r="B12" s="253" t="str">
        <x:v>Wert</x:v>
      </x:c>
      <x:c r="C12" s="238"/>
      <x:c r="D12" s="252" t="str">
        <x:v>Wichtiger Hinweis</x:v>
      </x:c>
      <x:c r="E12" s="254"/>
      <x:c r="F12" s="254"/>
      <x:c r="G12" s="254"/>
      <x:c r="H12" s="253"/>
    </x:row>
    <x:row r="13">
      <x:c r="A13" s="121" t="str">
        <x:v>Dokumente geklärt</x:v>
      </x:c>
      <x:c r="B13" s="122" t="n">
        <x:f>COUNTIF('Dokumente'!$K$7:$K$40,"geklärt")</x:f>
        <x:v>0</x:v>
      </x:c>
      <x:c r="C13" s="238"/>
      <x:c r="D13" s="255" t="str">
        <x:v>Dieses Werkzeug strukturiert Entscheidungen und Unterlagen. Es ersetzt keine anwaltliche, steuerliche, zulassungsrechtliche oder finanzierungsbezogene Einzelfallberatung. Regionale Vorgaben der zuständigen KV und Entscheidungen des Zulassungsausschusses müssen für jede Transaktion aktuell geprüft werden.</x:v>
      </x:c>
      <x:c r="E13" s="256"/>
      <x:c r="F13" s="256"/>
      <x:c r="G13" s="256"/>
      <x:c r="H13" s="257"/>
    </x:row>
    <x:row r="14">
      <x:c r="A14" s="126" t="str">
        <x:v>Kritische Dokumente</x:v>
      </x:c>
      <x:c r="B14" s="127" t="n">
        <x:f>COUNTIF('Dokumente'!$N$7:$N$40,"ja")</x:f>
        <x:v>6</x:v>
      </x:c>
      <x:c r="C14" s="238"/>
      <x:c r="D14" s="258"/>
      <x:c r="E14" s="259"/>
      <x:c r="F14" s="259"/>
      <x:c r="G14" s="259"/>
      <x:c r="H14" s="260"/>
    </x:row>
    <x:row r="15">
      <x:c r="A15" s="126" t="str">
        <x:v>DD-Gesamtscore</x:v>
      </x:c>
      <x:c r="B15" s="131" t="n">
        <x:f>'DD Scoring'!$B$3</x:f>
        <x:v>0</x:v>
      </x:c>
      <x:c r="C15" s="238"/>
      <x:c r="D15" s="258"/>
      <x:c r="E15" s="259"/>
      <x:c r="F15" s="259"/>
      <x:c r="G15" s="259"/>
      <x:c r="H15" s="260"/>
    </x:row>
    <x:row r="16">
      <x:c r="A16" s="126" t="str">
        <x:v>DD-Entscheidung</x:v>
      </x:c>
      <x:c r="B16" s="127" t="str">
        <x:f>'DD Scoring'!$B$4</x:f>
        <x:v>Nur mit Auflagen</x:v>
      </x:c>
      <x:c r="C16" s="238"/>
      <x:c r="D16" s="258"/>
      <x:c r="E16" s="259"/>
      <x:c r="F16" s="259"/>
      <x:c r="G16" s="259"/>
      <x:c r="H16" s="260"/>
    </x:row>
    <x:row r="17">
      <x:c r="A17" s="126" t="str">
        <x:v>100-Tage-Fortschritt</x:v>
      </x:c>
      <x:c r="B17" s="132" t="n">
        <x:f>IFERROR(AVERAGE('100 Tage'!$N$7:$N$46),0)</x:f>
        <x:v>0</x:v>
      </x:c>
      <x:c r="C17" s="238"/>
      <x:c r="D17" s="258"/>
      <x:c r="E17" s="259"/>
      <x:c r="F17" s="259"/>
      <x:c r="G17" s="259"/>
      <x:c r="H17" s="260"/>
    </x:row>
    <x:row r="18">
      <x:c r="A18" s="133" t="str">
        <x:v>Modellstatus</x:v>
      </x:c>
      <x:c r="B18" s="134" t="str">
        <x:f>'Checks'!$B$3</x:f>
        <x:v>EINGABE ERFORDERLICH</x:v>
      </x:c>
      <x:c r="C18" s="238"/>
      <x:c r="D18" s="261"/>
      <x:c r="E18" s="262"/>
      <x:c r="F18" s="262"/>
      <x:c r="G18" s="262"/>
      <x:c r="H18" s="263"/>
    </x:row>
    <x:row r="19">
      <x:c r="A19" s="238"/>
      <x:c r="B19" s="238"/>
      <x:c r="C19" s="238"/>
      <x:c r="D19" s="238"/>
      <x:c r="E19" s="238"/>
      <x:c r="F19" s="238"/>
      <x:c r="G19" s="238"/>
      <x:c r="H19" s="238"/>
    </x:row>
    <x:row r="20">
      <x:c r="A20" s="264" t="str">
        <x:v>Empfohlene Reihenfolge: Start -&gt; Dokumente -&gt; DD Scoring -&gt; Bewertung -&gt; 100 Tage -&gt; Kommunikation -&gt; Vorlagen -&gt; Checks -&gt; Quellen</x:v>
      </x:c>
      <x:c r="B20" s="264"/>
      <x:c r="C20" s="264"/>
      <x:c r="D20" s="264"/>
      <x:c r="E20" s="264"/>
      <x:c r="F20" s="264"/>
      <x:c r="G20" s="264"/>
      <x:c r="H20" s="264"/>
    </x:row>
    <x:row r="23" ht="24" customHeight="1">
      <x:c r="A23" s="368" t="str">
        <x:v>ALN CONSULTING · VERSION 2.0 · STAND 02.09.2026</x:v>
      </x:c>
      <x:c r="B23" s="368"/>
      <x:c r="C23" s="368"/>
      <x:c r="D23" s="368"/>
      <x:c r="E23" s="368"/>
      <x:c r="F23" s="368"/>
      <x:c r="G23" s="368"/>
      <x:c r="H23" s="368"/>
    </x:row>
    <x:row r="24" ht="30" customHeight="1">
      <x:c r="A24" s="370" t="str">
        <x:v>Red Flags vor dem Preisangebot</x:v>
      </x:c>
      <x:c r="B24" s="370"/>
      <x:c r="C24" s="370"/>
      <x:c r="D24" s="370"/>
      <x:c r="E24" s="370"/>
      <x:c r="F24" s="370"/>
      <x:c r="G24" s="370"/>
      <x:c r="H24" s="370"/>
    </x:row>
    <x:row r="25" ht="29" customHeight="1">
      <x:c r="A25" s="373" t="str">
        <x:v>Ein hoher Gesamtscore darf keine einzelne materielle Lücke verdecken.</x:v>
      </x:c>
      <x:c r="B25" s="374"/>
      <x:c r="C25" s="374"/>
      <x:c r="D25" s="374"/>
      <x:c r="E25" s="374"/>
      <x:c r="F25" s="374"/>
      <x:c r="G25" s="374"/>
      <x:c r="H25" s="375"/>
    </x:row>
    <x:row r="26" ht="29" customHeight="1">
      <x:c r="A26" s="376" t="str">
        <x:v>• Zulassungsweg, Mietvertrag, Genehmigungen und Finanzierung vor verbindlichen Schritten belegen.</x:v>
      </x:c>
      <x:c r="B26" s="377"/>
      <x:c r="C26" s="377"/>
      <x:c r="D26" s="377"/>
      <x:c r="E26" s="377"/>
      <x:c r="F26" s="377"/>
      <x:c r="G26" s="377"/>
      <x:c r="H26" s="378"/>
    </x:row>
    <x:row r="27" ht="29" customHeight="1">
      <x:c r="A27" s="376" t="str">
        <x:v>• Patientenakten und Personaldaten nur im rechtlich zulässigen, geschützten Datenraum prüfen.</x:v>
      </x:c>
      <x:c r="B27" s="377"/>
      <x:c r="C27" s="377"/>
      <x:c r="D27" s="377"/>
      <x:c r="E27" s="377"/>
      <x:c r="F27" s="377"/>
      <x:c r="G27" s="377"/>
      <x:c r="H27" s="378"/>
    </x:row>
    <x:row r="28" ht="29" customHeight="1">
      <x:c r="A28" s="376" t="str">
        <x:v>• Jede Red Flag in Nachweis, Bedingung, Kaufpreisanpassung, Freistellung oder Abbruch übersetzen.</x:v>
      </x:c>
      <x:c r="B28" s="377"/>
      <x:c r="C28" s="377"/>
      <x:c r="D28" s="377"/>
      <x:c r="E28" s="377"/>
      <x:c r="F28" s="377"/>
      <x:c r="G28" s="377"/>
      <x:c r="H28" s="378"/>
    </x:row>
    <x:row r="29" ht="29" customHeight="1">
      <x:c r="A29" s="382" t="str">
        <x:v>• Rechts-, Steuer-, Datenschutz- und Finanzierungsfragen individuell prüfen lassen.</x:v>
      </x:c>
      <x:c r="B29" s="383"/>
      <x:c r="C29" s="383"/>
      <x:c r="D29" s="383"/>
      <x:c r="E29" s="383"/>
      <x:c r="F29" s="383"/>
      <x:c r="G29" s="383"/>
      <x:c r="H29" s="384"/>
    </x:row>
  </x:sheetData>
  <x:mergeCells>
    <x:mergeCell ref="A1:H1"/>
    <x:mergeCell ref="A2:H2"/>
    <x:mergeCell ref="A5:H5"/>
    <x:mergeCell ref="A6:H10"/>
    <x:mergeCell ref="D12:H12"/>
    <x:mergeCell ref="D13:H18"/>
    <x:mergeCell ref="A20:H20"/>
    <x:mergeCell ref="A23:H23"/>
    <x:mergeCell ref="A24:H24"/>
    <x:mergeCell ref="A25:H25"/>
    <x:mergeCell ref="A26:H26"/>
    <x:mergeCell ref="A27:H27"/>
    <x:mergeCell ref="A28:H28"/>
    <x:mergeCell ref="A29:H29"/>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10" hidden="0" customWidth="1"/>
    <x:col min="2" max="2" width="18" hidden="0" customWidth="1"/>
    <x:col min="3" max="3" width="28" hidden="0" customWidth="1"/>
    <x:col min="4" max="4" width="36" hidden="0" customWidth="1"/>
    <x:col min="5" max="5" width="12" hidden="0" customWidth="1"/>
    <x:col min="6" max="6" width="20" hidden="0" customWidth="1"/>
    <x:col min="7" max="7" width="20" hidden="0" customWidth="1"/>
    <x:col min="8" max="8" width="14" hidden="0" customWidth="1"/>
    <x:col min="9" max="9" width="14" hidden="0" customWidth="1"/>
    <x:col min="10" max="10" width="14" hidden="0" customWidth="1"/>
    <x:col min="11" max="11" width="14" hidden="0" customWidth="1"/>
    <x:col min="12" max="12" width="14" hidden="0" customWidth="1"/>
    <x:col min="13" max="13" width="12" hidden="0" customWidth="1"/>
    <x:col min="14" max="14" width="10" hidden="0" customWidth="1"/>
    <x:col min="15" max="15" width="10" hidden="0" customWidth="1"/>
    <x:col min="16" max="16" width="28" hidden="0" customWidth="1"/>
    <x:col min="17" max="17" width="10" hidden="0" customWidth="1"/>
  </x:cols>
  <x:sheetData>
    <x:row r="1" ht="34" customHeight="1">
      <x:c r="A1" s="349" t="str">
        <x:v>Dokumentencheckliste</x:v>
      </x:c>
      <x:c r="B1" s="349"/>
      <x:c r="C1" s="349"/>
      <x:c r="D1" s="349"/>
      <x:c r="E1" s="349"/>
      <x:c r="F1" s="349"/>
      <x:c r="G1" s="349"/>
      <x:c r="H1" s="349"/>
      <x:c r="I1" s="349"/>
      <x:c r="J1" s="349"/>
      <x:c r="K1" s="349"/>
      <x:c r="L1" s="349"/>
      <x:c r="M1" s="349"/>
      <x:c r="N1" s="349"/>
      <x:c r="O1" s="349"/>
      <x:c r="P1" s="349"/>
      <x:c r="Q1" s="349"/>
    </x:row>
    <x:row r="2" ht="25" customHeight="1">
      <x:c r="A2" s="352" t="str">
        <x:v>Vollständigkeit, Status, Verantwortung, Fristen und Red Flags für Verkäufer und Käufer</x:v>
      </x:c>
      <x:c r="B2" s="352" t="str">
        <x:v>Vollständigkeit, Status, Verantwortung, Fristen und Red Flags für Verkäufer und Käufer</x:v>
      </x:c>
      <x:c r="C2" s="352" t="str">
        <x:v>Vollständigkeit, Status, Verantwortung, Fristen und Red Flags für Verkäufer und Käufer</x:v>
      </x:c>
      <x:c r="D2" s="352" t="str">
        <x:v>Vollständigkeit, Status, Verantwortung, Fristen und Red Flags für Verkäufer und Käufer</x:v>
      </x:c>
      <x:c r="E2" s="352" t="str">
        <x:v>Vollständigkeit, Status, Verantwortung, Fristen und Red Flags für Verkäufer und Käufer</x:v>
      </x:c>
      <x:c r="F2" s="352" t="str">
        <x:v>Vollständigkeit, Status, Verantwortung, Fristen und Red Flags für Verkäufer und Käufer</x:v>
      </x:c>
      <x:c r="G2" s="352" t="str">
        <x:v>Vollständigkeit, Status, Verantwortung, Fristen und Red Flags für Verkäufer und Käufer</x:v>
      </x:c>
      <x:c r="H2" s="352" t="str">
        <x:v>Vollständigkeit, Status, Verantwortung, Fristen und Red Flags für Verkäufer und Käufer</x:v>
      </x:c>
      <x:c r="I2" s="352"/>
      <x:c r="J2" s="352"/>
      <x:c r="K2" s="352"/>
      <x:c r="L2" s="352"/>
      <x:c r="M2" s="352"/>
      <x:c r="N2" s="352"/>
      <x:c r="O2" s="352"/>
      <x:c r="P2" s="352"/>
      <x:c r="Q2" s="352"/>
    </x:row>
    <x:row r="3">
      <x:c r="A3" s="238"/>
      <x:c r="B3" s="238"/>
      <x:c r="C3" s="238"/>
      <x:c r="D3" s="238"/>
      <x:c r="E3" s="238"/>
      <x:c r="F3" s="238"/>
      <x:c r="G3" s="238"/>
      <x:c r="H3" s="238"/>
      <x:c r="I3" s="238"/>
      <x:c r="J3" s="238"/>
      <x:c r="K3" s="238"/>
      <x:c r="L3" s="238"/>
      <x:c r="M3" s="238"/>
      <x:c r="N3" s="238"/>
      <x:c r="O3" s="238"/>
      <x:c r="P3" s="238"/>
      <x:c r="Q3" s="238"/>
    </x:row>
    <x:row r="4" ht="29" customHeight="1">
      <x:c r="A4" s="355"/>
      <x:c r="B4" s="355"/>
      <x:c r="C4" s="355"/>
      <x:c r="D4" s="355"/>
      <x:c r="E4" s="355"/>
      <x:c r="F4" s="355"/>
      <x:c r="G4" s="355"/>
      <x:c r="H4" s="355"/>
      <x:c r="I4" s="355"/>
      <x:c r="J4" s="355"/>
      <x:c r="K4" s="355"/>
      <x:c r="L4" s="355"/>
      <x:c r="M4" s="355"/>
      <x:c r="N4" s="355"/>
      <x:c r="O4" s="355"/>
      <x:c r="P4" s="355"/>
      <x:c r="Q4" s="355"/>
    </x:row>
    <x:row r="5">
      <x:c r="A5" s="238"/>
      <x:c r="B5" s="238"/>
      <x:c r="C5" s="238"/>
      <x:c r="D5" s="238"/>
      <x:c r="E5" s="238"/>
      <x:c r="F5" s="238"/>
      <x:c r="G5" s="238"/>
      <x:c r="H5" s="238"/>
      <x:c r="I5" s="238"/>
      <x:c r="J5" s="238"/>
      <x:c r="K5" s="238"/>
      <x:c r="L5" s="238"/>
      <x:c r="M5" s="238"/>
      <x:c r="N5" s="238"/>
      <x:c r="O5" s="238"/>
      <x:c r="P5" s="238"/>
      <x:c r="Q5" s="238"/>
    </x:row>
    <x:row r="6" ht="32" customHeight="1">
      <x:c r="A6" s="252" t="str">
        <x:v>Seite</x:v>
      </x:c>
      <x:c r="B6" s="254" t="str">
        <x:v>Themenbereich</x:v>
      </x:c>
      <x:c r="C6" s="254" t="str">
        <x:v>Dokument</x:v>
      </x:c>
      <x:c r="D6" s="254" t="str">
        <x:v>Beschreibung</x:v>
      </x:c>
      <x:c r="E6" s="254" t="str">
        <x:v>Pflichtgrad</x:v>
      </x:c>
      <x:c r="F6" s="254" t="str">
        <x:v>Verkäufer verantwortlich</x:v>
      </x:c>
      <x:c r="G6" s="254" t="str">
        <x:v>Käufer verantwortlich</x:v>
      </x:c>
      <x:c r="H6" s="254" t="str">
        <x:v>Angefordert am</x:v>
      </x:c>
      <x:c r="I6" s="254" t="str">
        <x:v>Erhalten am</x:v>
      </x:c>
      <x:c r="J6" s="254" t="str">
        <x:v>Geprüft am</x:v>
      </x:c>
      <x:c r="K6" s="254" t="str">
        <x:v>Status</x:v>
      </x:c>
      <x:c r="L6" s="254" t="str">
        <x:v>Frist</x:v>
      </x:c>
      <x:c r="M6" s="254" t="str">
        <x:v>Tage bis Frist</x:v>
      </x:c>
      <x:c r="N6" s="254" t="str">
        <x:v>Red Flag</x:v>
      </x:c>
      <x:c r="O6" s="254" t="str">
        <x:v>Ampel</x:v>
      </x:c>
      <x:c r="P6" s="254" t="str">
        <x:v>Kommentar</x:v>
      </x:c>
      <x:c r="Q6" s="253" t="str">
        <x:v>Quelle</x:v>
      </x:c>
    </x:row>
    <x:row r="7">
      <x:c r="A7" s="121" t="str">
        <x:v>beide</x:v>
      </x:c>
      <x:c r="B7" s="121" t="str">
        <x:v>Zulassung</x:v>
      </x:c>
      <x:c r="C7" s="121" t="str">
        <x:v>Zulassungsstatus und KV-Kommunikation</x:v>
      </x:c>
      <x:c r="D7" s="121" t="str">
        <x:v>Planungsstatus, Sitzumfang, Verfahren und Sitzungskalender</x:v>
      </x:c>
      <x:c r="E7" s="121" t="str">
        <x:v>Pflicht</x:v>
      </x:c>
      <x:c r="F7" s="121" t="str">
        <x:v>Praxisinhaber</x:v>
      </x:c>
      <x:c r="G7" s="121" t="str">
        <x:v>Transaktionsleitung</x:v>
      </x:c>
      <x:c r="H7" s="265"/>
      <x:c r="I7" s="266"/>
      <x:c r="J7" s="266"/>
      <x:c r="K7" s="267" t="str">
        <x:v>offen</x:v>
      </x:c>
      <x:c r="L7" s="268"/>
      <x:c r="M7" s="269" t="str">
        <x:f>IF(L7="","",L7-TODAY())</x:f>
      </x:c>
      <x:c r="N7" s="270" t="str">
        <x:v>nein</x:v>
      </x:c>
      <x:c r="O7" s="121" t="str">
        <x:f>IF(N7="ja","ROT",IF(K7="kritisch","ROT",IF(K7="geklärt","GRÜN",IF(AND(L7&lt;&gt;"",L7&lt;TODAY()),"ROT",IF(AND(L7&lt;&gt;"",L7-TODAY()&lt;=7),"GELB","OFFEN")))))</x:f>
        <x:v>OFFEN</x:v>
      </x:c>
      <x:c r="P7" s="271"/>
      <x:c r="Q7" s="121" t="str">
        <x:v>Q1</x:v>
      </x:c>
    </x:row>
    <x:row r="8">
      <x:c r="A8" s="126" t="str">
        <x:v>beide</x:v>
      </x:c>
      <x:c r="B8" s="126" t="str">
        <x:v>Gesellschaft</x:v>
      </x:c>
      <x:c r="C8" s="126" t="str">
        <x:v>Gesellschaftsverträge und Beteiligungen</x:v>
      </x:c>
      <x:c r="D8" s="126" t="str">
        <x:v>Rechtsform, Beteiligungen, Nebenabreden, Vollmachten</x:v>
      </x:c>
      <x:c r="E8" s="126" t="str">
        <x:v>Pflicht</x:v>
      </x:c>
      <x:c r="F8" s="126" t="str">
        <x:v>Praxisinhaber</x:v>
      </x:c>
      <x:c r="G8" s="126" t="str">
        <x:v>Rechtsberatung</x:v>
      </x:c>
      <x:c r="H8" s="272"/>
      <x:c r="I8" s="273"/>
      <x:c r="J8" s="273"/>
      <x:c r="K8" s="274" t="str">
        <x:v>offen</x:v>
      </x:c>
      <x:c r="L8" s="275"/>
      <x:c r="M8" s="276" t="str">
        <x:f>IF(L8="","",L8-TODAY())</x:f>
      </x:c>
      <x:c r="N8" s="277" t="str">
        <x:v>nein</x:v>
      </x:c>
      <x:c r="O8" s="126" t="str">
        <x:f>IF(N8="ja","ROT",IF(K8="kritisch","ROT",IF(K8="geklärt","GRÜN",IF(AND(L8&lt;&gt;"",L8&lt;TODAY()),"ROT",IF(AND(L8&lt;&gt;"",L8-TODAY()&lt;=7),"GELB","OFFEN")))))</x:f>
        <x:v>OFFEN</x:v>
      </x:c>
      <x:c r="P8" s="278"/>
      <x:c r="Q8" s="126" t="str">
        <x:v>Q2</x:v>
      </x:c>
    </x:row>
    <x:row r="9">
      <x:c r="A9" s="126" t="str">
        <x:v>beide</x:v>
      </x:c>
      <x:c r="B9" s="126" t="str">
        <x:v>Wirtschaft</x:v>
      </x:c>
      <x:c r="C9" s="126" t="str">
        <x:v>Jahresabschlüsse / EÜR</x:v>
      </x:c>
      <x:c r="D9" s="126" t="str">
        <x:v>Drei Jahre plus laufendes Jahr</x:v>
      </x:c>
      <x:c r="E9" s="126" t="str">
        <x:v>Pflicht</x:v>
      </x:c>
      <x:c r="F9" s="126" t="str">
        <x:v>Steuerberatung</x:v>
      </x:c>
      <x:c r="G9" s="126" t="str">
        <x:v>Finanzteam</x:v>
      </x:c>
      <x:c r="H9" s="272"/>
      <x:c r="I9" s="273"/>
      <x:c r="J9" s="273"/>
      <x:c r="K9" s="274" t="str">
        <x:v>offen</x:v>
      </x:c>
      <x:c r="L9" s="275"/>
      <x:c r="M9" s="276" t="str">
        <x:f>IF(L9="","",L9-TODAY())</x:f>
      </x:c>
      <x:c r="N9" s="277" t="str">
        <x:v>nein</x:v>
      </x:c>
      <x:c r="O9" s="126" t="str">
        <x:f>IF(N9="ja","ROT",IF(K9="kritisch","ROT",IF(K9="geklärt","GRÜN",IF(AND(L9&lt;&gt;"",L9&lt;TODAY()),"ROT",IF(AND(L9&lt;&gt;"",L9-TODAY()&lt;=7),"GELB","OFFEN")))))</x:f>
        <x:v>OFFEN</x:v>
      </x:c>
      <x:c r="P9" s="278"/>
      <x:c r="Q9" s="126" t="str">
        <x:v>Q3</x:v>
      </x:c>
    </x:row>
    <x:row r="10">
      <x:c r="A10" s="126" t="str">
        <x:v>beide</x:v>
      </x:c>
      <x:c r="B10" s="126" t="str">
        <x:v>Wirtschaft</x:v>
      </x:c>
      <x:c r="C10" s="126" t="str">
        <x:v>BWA und Summen-/Saldenlisten</x:v>
      </x:c>
      <x:c r="D10" s="126" t="str">
        <x:v>Monatliche Entwicklung und Sondereffekte</x:v>
      </x:c>
      <x:c r="E10" s="126" t="str">
        <x:v>Pflicht</x:v>
      </x:c>
      <x:c r="F10" s="126" t="str">
        <x:v>Steuerberatung</x:v>
      </x:c>
      <x:c r="G10" s="126" t="str">
        <x:v>Finanzteam</x:v>
      </x:c>
      <x:c r="H10" s="272"/>
      <x:c r="I10" s="273"/>
      <x:c r="J10" s="273"/>
      <x:c r="K10" s="274" t="str">
        <x:v>offen</x:v>
      </x:c>
      <x:c r="L10" s="275"/>
      <x:c r="M10" s="276" t="str">
        <x:f>IF(L10="","",L10-TODAY())</x:f>
      </x:c>
      <x:c r="N10" s="277" t="str">
        <x:v>nein</x:v>
      </x:c>
      <x:c r="O10" s="126" t="str">
        <x:f>IF(N10="ja","ROT",IF(K10="kritisch","ROT",IF(K10="geklärt","GRÜN",IF(AND(L10&lt;&gt;"",L10&lt;TODAY()),"ROT",IF(AND(L10&lt;&gt;"",L10-TODAY()&lt;=7),"GELB","OFFEN")))))</x:f>
        <x:v>OFFEN</x:v>
      </x:c>
      <x:c r="P10" s="278"/>
      <x:c r="Q10" s="126" t="str">
        <x:v>Q3</x:v>
      </x:c>
    </x:row>
    <x:row r="11">
      <x:c r="A11" s="126" t="str">
        <x:v>beide</x:v>
      </x:c>
      <x:c r="B11" s="126" t="str">
        <x:v>Abrechnung</x:v>
      </x:c>
      <x:c r="C11" s="126" t="str">
        <x:v>EBM- und GOÄ-Auswertungen</x:v>
      </x:c>
      <x:c r="D11" s="126" t="str">
        <x:v>GKV, PKV und Selbstzahler getrennt</x:v>
      </x:c>
      <x:c r="E11" s="126" t="str">
        <x:v>Pflicht</x:v>
      </x:c>
      <x:c r="F11" s="126" t="str">
        <x:v>Abrechnung</x:v>
      </x:c>
      <x:c r="G11" s="126" t="str">
        <x:v>Finanzteam</x:v>
      </x:c>
      <x:c r="H11" s="272"/>
      <x:c r="I11" s="273"/>
      <x:c r="J11" s="273"/>
      <x:c r="K11" s="274" t="str">
        <x:v>offen</x:v>
      </x:c>
      <x:c r="L11" s="275"/>
      <x:c r="M11" s="276" t="str">
        <x:f>IF(L11="","",L11-TODAY())</x:f>
      </x:c>
      <x:c r="N11" s="277" t="str">
        <x:v>nein</x:v>
      </x:c>
      <x:c r="O11" s="126" t="str">
        <x:f>IF(N11="ja","ROT",IF(K11="kritisch","ROT",IF(K11="geklärt","GRÜN",IF(AND(L11&lt;&gt;"",L11&lt;TODAY()),"ROT",IF(AND(L11&lt;&gt;"",L11-TODAY()&lt;=7),"GELB","OFFEN")))))</x:f>
        <x:v>OFFEN</x:v>
      </x:c>
      <x:c r="P11" s="278"/>
      <x:c r="Q11" s="126" t="str">
        <x:v>Q4</x:v>
      </x:c>
    </x:row>
    <x:row r="12">
      <x:c r="A12" s="126" t="str">
        <x:v>beide</x:v>
      </x:c>
      <x:c r="B12" s="126" t="str">
        <x:v>Abrechnung</x:v>
      </x:c>
      <x:c r="C12" s="126" t="str">
        <x:v>Prüfverfahren und Rückforderungen</x:v>
      </x:c>
      <x:c r="D12" s="126" t="str">
        <x:v>Offene KV-, Kassen- oder Privatabrechnungsthemen</x:v>
      </x:c>
      <x:c r="E12" s="126" t="str">
        <x:v>Pflicht</x:v>
      </x:c>
      <x:c r="F12" s="126" t="str">
        <x:v>Abrechnung</x:v>
      </x:c>
      <x:c r="G12" s="126" t="str">
        <x:v>Rechtsberatung</x:v>
      </x:c>
      <x:c r="H12" s="272"/>
      <x:c r="I12" s="273"/>
      <x:c r="J12" s="273"/>
      <x:c r="K12" s="274" t="str">
        <x:v>offen</x:v>
      </x:c>
      <x:c r="L12" s="275"/>
      <x:c r="M12" s="276" t="str">
        <x:f>IF(L12="","",L12-TODAY())</x:f>
      </x:c>
      <x:c r="N12" s="277" t="str">
        <x:v>nein</x:v>
      </x:c>
      <x:c r="O12" s="126" t="str">
        <x:f>IF(N12="ja","ROT",IF(K12="kritisch","ROT",IF(K12="geklärt","GRÜN",IF(AND(L12&lt;&gt;"",L12&lt;TODAY()),"ROT",IF(AND(L12&lt;&gt;"",L12-TODAY()&lt;=7),"GELB","OFFEN")))))</x:f>
        <x:v>OFFEN</x:v>
      </x:c>
      <x:c r="P12" s="278"/>
      <x:c r="Q12" s="126" t="str">
        <x:v>Q4</x:v>
      </x:c>
    </x:row>
    <x:row r="13">
      <x:c r="A13" s="126" t="str">
        <x:v>beide</x:v>
      </x:c>
      <x:c r="B13" s="126" t="str">
        <x:v>Immobilie</x:v>
      </x:c>
      <x:c r="C13" s="126" t="str">
        <x:v>Mietvertrag und Nachträge</x:v>
      </x:c>
      <x:c r="D13" s="126" t="str">
        <x:v>Laufzeit, Optionen, Zustimmung und Übertragbarkeit</x:v>
      </x:c>
      <x:c r="E13" s="126" t="str">
        <x:v>Pflicht</x:v>
      </x:c>
      <x:c r="F13" s="126" t="str">
        <x:v>Praxisinhaber</x:v>
      </x:c>
      <x:c r="G13" s="126" t="str">
        <x:v>Rechtsberatung</x:v>
      </x:c>
      <x:c r="H13" s="272"/>
      <x:c r="I13" s="273"/>
      <x:c r="J13" s="273"/>
      <x:c r="K13" s="274" t="str">
        <x:v>offen</x:v>
      </x:c>
      <x:c r="L13" s="275"/>
      <x:c r="M13" s="276" t="str">
        <x:f>IF(L13="","",L13-TODAY())</x:f>
      </x:c>
      <x:c r="N13" s="277" t="str">
        <x:v>nein</x:v>
      </x:c>
      <x:c r="O13" s="126" t="str">
        <x:f>IF(N13="ja","ROT",IF(K13="kritisch","ROT",IF(K13="geklärt","GRÜN",IF(AND(L13&lt;&gt;"",L13&lt;TODAY()),"ROT",IF(AND(L13&lt;&gt;"",L13-TODAY()&lt;=7),"GELB","OFFEN")))))</x:f>
        <x:v>OFFEN</x:v>
      </x:c>
      <x:c r="P13" s="278"/>
      <x:c r="Q13" s="126" t="str">
        <x:v>Q5</x:v>
      </x:c>
    </x:row>
    <x:row r="14">
      <x:c r="A14" s="126" t="str">
        <x:v>beide</x:v>
      </x:c>
      <x:c r="B14" s="126" t="str">
        <x:v>Personal</x:v>
      </x:c>
      <x:c r="C14" s="126" t="str">
        <x:v>Arbeitsverträge</x:v>
      </x:c>
      <x:c r="D14" s="126" t="str">
        <x:v>Vergütung, Befristung, Nebenabreden und Schlüsselrollen</x:v>
      </x:c>
      <x:c r="E14" s="126" t="str">
        <x:v>Pflicht</x:v>
      </x:c>
      <x:c r="F14" s="126" t="str">
        <x:v>Personal</x:v>
      </x:c>
      <x:c r="G14" s="126" t="str">
        <x:v>Personal</x:v>
      </x:c>
      <x:c r="H14" s="272"/>
      <x:c r="I14" s="273"/>
      <x:c r="J14" s="273"/>
      <x:c r="K14" s="274" t="str">
        <x:v>offen</x:v>
      </x:c>
      <x:c r="L14" s="275"/>
      <x:c r="M14" s="276" t="str">
        <x:f>IF(L14="","",L14-TODAY())</x:f>
      </x:c>
      <x:c r="N14" s="277" t="str">
        <x:v>nein</x:v>
      </x:c>
      <x:c r="O14" s="126" t="str">
        <x:f>IF(N14="ja","ROT",IF(K14="kritisch","ROT",IF(K14="geklärt","GRÜN",IF(AND(L14&lt;&gt;"",L14&lt;TODAY()),"ROT",IF(AND(L14&lt;&gt;"",L14-TODAY()&lt;=7),"GELB","OFFEN")))))</x:f>
        <x:v>OFFEN</x:v>
      </x:c>
      <x:c r="P14" s="278"/>
      <x:c r="Q14" s="126" t="str">
        <x:v>Q6</x:v>
      </x:c>
    </x:row>
    <x:row r="15">
      <x:c r="A15" s="126" t="str">
        <x:v>beide</x:v>
      </x:c>
      <x:c r="B15" s="126" t="str">
        <x:v>Personal</x:v>
      </x:c>
      <x:c r="C15" s="126" t="str">
        <x:v>Urlaub, Überstunden und Fehlzeiten</x:v>
      </x:c>
      <x:c r="D15" s="126" t="str">
        <x:v>Offene Ansprüche und Belastungssignale</x:v>
      </x:c>
      <x:c r="E15" s="126" t="str">
        <x:v>wichtig</x:v>
      </x:c>
      <x:c r="F15" s="126" t="str">
        <x:v>Personal</x:v>
      </x:c>
      <x:c r="G15" s="126" t="str">
        <x:v>Personal</x:v>
      </x:c>
      <x:c r="H15" s="272"/>
      <x:c r="I15" s="273"/>
      <x:c r="J15" s="273"/>
      <x:c r="K15" s="274" t="str">
        <x:v>offen</x:v>
      </x:c>
      <x:c r="L15" s="275"/>
      <x:c r="M15" s="276" t="str">
        <x:f>IF(L15="","",L15-TODAY())</x:f>
      </x:c>
      <x:c r="N15" s="277" t="str">
        <x:v>nein</x:v>
      </x:c>
      <x:c r="O15" s="126" t="str">
        <x:f>IF(N15="ja","ROT",IF(K15="kritisch","ROT",IF(K15="geklärt","GRÜN",IF(AND(L15&lt;&gt;"",L15&lt;TODAY()),"ROT",IF(AND(L15&lt;&gt;"",L15-TODAY()&lt;=7),"GELB","OFFEN")))))</x:f>
        <x:v>OFFEN</x:v>
      </x:c>
      <x:c r="P15" s="278"/>
      <x:c r="Q15" s="126" t="str">
        <x:v>Q6</x:v>
      </x:c>
    </x:row>
    <x:row r="16">
      <x:c r="A16" s="126" t="str">
        <x:v>beide</x:v>
      </x:c>
      <x:c r="B16" s="126" t="str">
        <x:v>Medizintechnik</x:v>
      </x:c>
      <x:c r="C16" s="126" t="str">
        <x:v>Geräte- und Inventarverzeichnis</x:v>
      </x:c>
      <x:c r="D16" s="126" t="str">
        <x:v>Seriennummern, Zustand, Eigentum und Restlaufzeiten</x:v>
      </x:c>
      <x:c r="E16" s="126" t="str">
        <x:v>Pflicht</x:v>
      </x:c>
      <x:c r="F16" s="126" t="str">
        <x:v>Praxismanagement</x:v>
      </x:c>
      <x:c r="G16" s="126" t="str">
        <x:v>Technik</x:v>
      </x:c>
      <x:c r="H16" s="272"/>
      <x:c r="I16" s="273"/>
      <x:c r="J16" s="273"/>
      <x:c r="K16" s="274" t="str">
        <x:v>offen</x:v>
      </x:c>
      <x:c r="L16" s="275"/>
      <x:c r="M16" s="276" t="str">
        <x:f>IF(L16="","",L16-TODAY())</x:f>
      </x:c>
      <x:c r="N16" s="277" t="str">
        <x:v>nein</x:v>
      </x:c>
      <x:c r="O16" s="126" t="str">
        <x:f>IF(N16="ja","ROT",IF(K16="kritisch","ROT",IF(K16="geklärt","GRÜN",IF(AND(L16&lt;&gt;"",L16&lt;TODAY()),"ROT",IF(AND(L16&lt;&gt;"",L16-TODAY()&lt;=7),"GELB","OFFEN")))))</x:f>
        <x:v>OFFEN</x:v>
      </x:c>
      <x:c r="P16" s="278"/>
      <x:c r="Q16" s="126" t="str">
        <x:v>Q7</x:v>
      </x:c>
    </x:row>
    <x:row r="17">
      <x:c r="A17" s="126" t="str">
        <x:v>beide</x:v>
      </x:c>
      <x:c r="B17" s="126" t="str">
        <x:v>Medizintechnik</x:v>
      </x:c>
      <x:c r="C17" s="126" t="str">
        <x:v>Wartungs- und Prüfnachweise</x:v>
      </x:c>
      <x:c r="D17" s="126" t="str">
        <x:v>Wartung, STK/MTK soweit anwendbar, offene Mängel</x:v>
      </x:c>
      <x:c r="E17" s="126" t="str">
        <x:v>Pflicht</x:v>
      </x:c>
      <x:c r="F17" s="126" t="str">
        <x:v>Praxismanagement</x:v>
      </x:c>
      <x:c r="G17" s="126" t="str">
        <x:v>Technik</x:v>
      </x:c>
      <x:c r="H17" s="272"/>
      <x:c r="I17" s="273"/>
      <x:c r="J17" s="273"/>
      <x:c r="K17" s="274" t="str">
        <x:v>offen</x:v>
      </x:c>
      <x:c r="L17" s="275"/>
      <x:c r="M17" s="276" t="str">
        <x:f>IF(L17="","",L17-TODAY())</x:f>
      </x:c>
      <x:c r="N17" s="277" t="str">
        <x:v>nein</x:v>
      </x:c>
      <x:c r="O17" s="126" t="str">
        <x:f>IF(N17="ja","ROT",IF(K17="kritisch","ROT",IF(K17="geklärt","GRÜN",IF(AND(L17&lt;&gt;"",L17&lt;TODAY()),"ROT",IF(AND(L17&lt;&gt;"",L17-TODAY()&lt;=7),"GELB","OFFEN")))))</x:f>
        <x:v>OFFEN</x:v>
      </x:c>
      <x:c r="P17" s="278"/>
      <x:c r="Q17" s="126" t="str">
        <x:v>Q7</x:v>
      </x:c>
    </x:row>
    <x:row r="18">
      <x:c r="A18" s="126" t="str">
        <x:v>beide</x:v>
      </x:c>
      <x:c r="B18" s="126" t="str">
        <x:v>Qualität</x:v>
      </x:c>
      <x:c r="C18" s="126" t="str">
        <x:v>QS-Genehmigungen</x:v>
      </x:c>
      <x:c r="D18" s="126" t="str">
        <x:v>Ambulantes Operieren, IVM, ggf. PDT und PTK</x:v>
      </x:c>
      <x:c r="E18" s="126" t="str">
        <x:v>Pflicht</x:v>
      </x:c>
      <x:c r="F18" s="126" t="str">
        <x:v>Ärztliche Leitung</x:v>
      </x:c>
      <x:c r="G18" s="126" t="str">
        <x:v>Ärztliche Leitung</x:v>
      </x:c>
      <x:c r="H18" s="272"/>
      <x:c r="I18" s="273"/>
      <x:c r="J18" s="273"/>
      <x:c r="K18" s="274" t="str">
        <x:v>offen</x:v>
      </x:c>
      <x:c r="L18" s="275"/>
      <x:c r="M18" s="276" t="str">
        <x:f>IF(L18="","",L18-TODAY())</x:f>
      </x:c>
      <x:c r="N18" s="277" t="str">
        <x:v>ja</x:v>
      </x:c>
      <x:c r="O18" s="126" t="str">
        <x:f>IF(N18="ja","ROT",IF(K18="kritisch","ROT",IF(K18="geklärt","GRÜN",IF(AND(L18&lt;&gt;"",L18&lt;TODAY()),"ROT",IF(AND(L18&lt;&gt;"",L18-TODAY()&lt;=7),"GELB","OFFEN")))))</x:f>
        <x:v>ROT</x:v>
      </x:c>
      <x:c r="P18" s="278"/>
      <x:c r="Q18" s="126" t="str">
        <x:v>Q8</x:v>
      </x:c>
    </x:row>
    <x:row r="19">
      <x:c r="A19" s="126" t="str">
        <x:v>beide</x:v>
      </x:c>
      <x:c r="B19" s="126" t="str">
        <x:v>Qualität</x:v>
      </x:c>
      <x:c r="C19" s="126" t="str">
        <x:v>Hygiene- und Aufbereitungsnachweise</x:v>
      </x:c>
      <x:c r="D19" s="126" t="str">
        <x:v>Verantwortung, Prüfungen, Freigaben und Abweichungen</x:v>
      </x:c>
      <x:c r="E19" s="126" t="str">
        <x:v>Pflicht</x:v>
      </x:c>
      <x:c r="F19" s="126" t="str">
        <x:v>QM</x:v>
      </x:c>
      <x:c r="G19" s="126" t="str">
        <x:v>QM</x:v>
      </x:c>
      <x:c r="H19" s="272"/>
      <x:c r="I19" s="273"/>
      <x:c r="J19" s="273"/>
      <x:c r="K19" s="274" t="str">
        <x:v>offen</x:v>
      </x:c>
      <x:c r="L19" s="275"/>
      <x:c r="M19" s="276" t="str">
        <x:f>IF(L19="","",L19-TODAY())</x:f>
      </x:c>
      <x:c r="N19" s="277" t="str">
        <x:v>nein</x:v>
      </x:c>
      <x:c r="O19" s="126" t="str">
        <x:f>IF(N19="ja","ROT",IF(K19="kritisch","ROT",IF(K19="geklärt","GRÜN",IF(AND(L19&lt;&gt;"",L19&lt;TODAY()),"ROT",IF(AND(L19&lt;&gt;"",L19-TODAY()&lt;=7),"GELB","OFFEN")))))</x:f>
        <x:v>OFFEN</x:v>
      </x:c>
      <x:c r="P19" s="278"/>
      <x:c r="Q19" s="126" t="str">
        <x:v>Q8</x:v>
      </x:c>
    </x:row>
    <x:row r="20">
      <x:c r="A20" s="126" t="str">
        <x:v>beide</x:v>
      </x:c>
      <x:c r="B20" s="126" t="str">
        <x:v>Datenschutz</x:v>
      </x:c>
      <x:c r="C20" s="126" t="str">
        <x:v>Datenschutzdokumentation</x:v>
      </x:c>
      <x:c r="D20" s="126" t="str">
        <x:v>Verzeichnis Verarbeitung, TOM, Berechtigungen, Löschkonzept</x:v>
      </x:c>
      <x:c r="E20" s="126" t="str">
        <x:v>Pflicht</x:v>
      </x:c>
      <x:c r="F20" s="126" t="str">
        <x:v>Datenschutz</x:v>
      </x:c>
      <x:c r="G20" s="126" t="str">
        <x:v>Datenschutz</x:v>
      </x:c>
      <x:c r="H20" s="272"/>
      <x:c r="I20" s="273"/>
      <x:c r="J20" s="273"/>
      <x:c r="K20" s="274" t="str">
        <x:v>offen</x:v>
      </x:c>
      <x:c r="L20" s="275"/>
      <x:c r="M20" s="276" t="str">
        <x:f>IF(L20="","",L20-TODAY())</x:f>
      </x:c>
      <x:c r="N20" s="277" t="str">
        <x:v>ja</x:v>
      </x:c>
      <x:c r="O20" s="126" t="str">
        <x:f>IF(N20="ja","ROT",IF(K20="kritisch","ROT",IF(K20="geklärt","GRÜN",IF(AND(L20&lt;&gt;"",L20&lt;TODAY()),"ROT",IF(AND(L20&lt;&gt;"",L20-TODAY()&lt;=7),"GELB","OFFEN")))))</x:f>
        <x:v>ROT</x:v>
      </x:c>
      <x:c r="P20" s="278"/>
      <x:c r="Q20" s="126" t="str">
        <x:v>Q9</x:v>
      </x:c>
    </x:row>
    <x:row r="21">
      <x:c r="A21" s="126" t="str">
        <x:v>beide</x:v>
      </x:c>
      <x:c r="B21" s="126" t="str">
        <x:v>Datenschutz</x:v>
      </x:c>
      <x:c r="C21" s="126" t="str">
        <x:v>Patientenakten- und Verwahrmodell</x:v>
      </x:c>
      <x:c r="D21" s="126" t="str">
        <x:v>Einwilligung oder getrennte Verwahrung vorbereiten</x:v>
      </x:c>
      <x:c r="E21" s="126" t="str">
        <x:v>Pflicht</x:v>
      </x:c>
      <x:c r="F21" s="126" t="str">
        <x:v>Praxisinhaber</x:v>
      </x:c>
      <x:c r="G21" s="126" t="str">
        <x:v>Datenschutz</x:v>
      </x:c>
      <x:c r="H21" s="272"/>
      <x:c r="I21" s="273"/>
      <x:c r="J21" s="273"/>
      <x:c r="K21" s="274" t="str">
        <x:v>offen</x:v>
      </x:c>
      <x:c r="L21" s="275"/>
      <x:c r="M21" s="276" t="str">
        <x:f>IF(L21="","",L21-TODAY())</x:f>
      </x:c>
      <x:c r="N21" s="277" t="str">
        <x:v>ja</x:v>
      </x:c>
      <x:c r="O21" s="126" t="str">
        <x:f>IF(N21="ja","ROT",IF(K21="kritisch","ROT",IF(K21="geklärt","GRÜN",IF(AND(L21&lt;&gt;"",L21&lt;TODAY()),"ROT",IF(AND(L21&lt;&gt;"",L21-TODAY()&lt;=7),"GELB","OFFEN")))))</x:f>
        <x:v>ROT</x:v>
      </x:c>
      <x:c r="P21" s="278"/>
      <x:c r="Q21" s="126" t="str">
        <x:v>Q9</x:v>
      </x:c>
    </x:row>
    <x:row r="22">
      <x:c r="A22" s="126" t="str">
        <x:v>beide</x:v>
      </x:c>
      <x:c r="B22" s="126" t="str">
        <x:v>IT</x:v>
      </x:c>
      <x:c r="C22" s="126" t="str">
        <x:v>PVS-, TI-, KIM- und DMS-Verträge</x:v>
      </x:c>
      <x:c r="D22" s="126" t="str">
        <x:v>Zugänge, Laufzeiten, Export und Support</x:v>
      </x:c>
      <x:c r="E22" s="126" t="str">
        <x:v>Pflicht</x:v>
      </x:c>
      <x:c r="F22" s="126" t="str">
        <x:v>Praxismanagement</x:v>
      </x:c>
      <x:c r="G22" s="126" t="str">
        <x:v>IT</x:v>
      </x:c>
      <x:c r="H22" s="272"/>
      <x:c r="I22" s="273"/>
      <x:c r="J22" s="273"/>
      <x:c r="K22" s="274" t="str">
        <x:v>offen</x:v>
      </x:c>
      <x:c r="L22" s="275"/>
      <x:c r="M22" s="276" t="str">
        <x:f>IF(L22="","",L22-TODAY())</x:f>
      </x:c>
      <x:c r="N22" s="277" t="str">
        <x:v>nein</x:v>
      </x:c>
      <x:c r="O22" s="126" t="str">
        <x:f>IF(N22="ja","ROT",IF(K22="kritisch","ROT",IF(K22="geklärt","GRÜN",IF(AND(L22&lt;&gt;"",L22&lt;TODAY()),"ROT",IF(AND(L22&lt;&gt;"",L22-TODAY()&lt;=7),"GELB","OFFEN")))))</x:f>
        <x:v>OFFEN</x:v>
      </x:c>
      <x:c r="P22" s="278"/>
      <x:c r="Q22" s="126" t="str">
        <x:v>Q10</x:v>
      </x:c>
    </x:row>
    <x:row r="23">
      <x:c r="A23" s="126" t="str">
        <x:v>beide</x:v>
      </x:c>
      <x:c r="B23" s="126" t="str">
        <x:v>IT</x:v>
      </x:c>
      <x:c r="C23" s="126" t="str">
        <x:v>Backup- und Wiederanlaufnachweis</x:v>
      </x:c>
      <x:c r="D23" s="126" t="str">
        <x:v>Verfahren, letzte Tests und Verantwortliche</x:v>
      </x:c>
      <x:c r="E23" s="126" t="str">
        <x:v>Pflicht</x:v>
      </x:c>
      <x:c r="F23" s="126" t="str">
        <x:v>IT</x:v>
      </x:c>
      <x:c r="G23" s="126" t="str">
        <x:v>IT</x:v>
      </x:c>
      <x:c r="H23" s="272"/>
      <x:c r="I23" s="273"/>
      <x:c r="J23" s="273"/>
      <x:c r="K23" s="274" t="str">
        <x:v>offen</x:v>
      </x:c>
      <x:c r="L23" s="275"/>
      <x:c r="M23" s="276" t="str">
        <x:f>IF(L23="","",L23-TODAY())</x:f>
      </x:c>
      <x:c r="N23" s="277" t="str">
        <x:v>ja</x:v>
      </x:c>
      <x:c r="O23" s="126" t="str">
        <x:f>IF(N23="ja","ROT",IF(K23="kritisch","ROT",IF(K23="geklärt","GRÜN",IF(AND(L23&lt;&gt;"",L23&lt;TODAY()),"ROT",IF(AND(L23&lt;&gt;"",L23-TODAY()&lt;=7),"GELB","OFFEN")))))</x:f>
        <x:v>ROT</x:v>
      </x:c>
      <x:c r="P23" s="278"/>
      <x:c r="Q23" s="126" t="str">
        <x:v>Q10</x:v>
      </x:c>
    </x:row>
    <x:row r="24">
      <x:c r="A24" s="126" t="str">
        <x:v>beide</x:v>
      </x:c>
      <x:c r="B24" s="126" t="str">
        <x:v>Versicherung</x:v>
      </x:c>
      <x:c r="C24" s="126" t="str">
        <x:v>Berufshaftpflicht</x:v>
      </x:c>
      <x:c r="D24" s="126" t="str">
        <x:v>Wirksamkeit vor Tätigkeitsaufnahme und Nachweis</x:v>
      </x:c>
      <x:c r="E24" s="126" t="str">
        <x:v>Pflicht</x:v>
      </x:c>
      <x:c r="F24" s="126" t="str">
        <x:v>Praxisinhaber</x:v>
      </x:c>
      <x:c r="G24" s="126" t="str">
        <x:v>Käufer</x:v>
      </x:c>
      <x:c r="H24" s="272"/>
      <x:c r="I24" s="273"/>
      <x:c r="J24" s="273"/>
      <x:c r="K24" s="274" t="str">
        <x:v>offen</x:v>
      </x:c>
      <x:c r="L24" s="275"/>
      <x:c r="M24" s="276" t="str">
        <x:f>IF(L24="","",L24-TODAY())</x:f>
      </x:c>
      <x:c r="N24" s="277" t="str">
        <x:v>ja</x:v>
      </x:c>
      <x:c r="O24" s="126" t="str">
        <x:f>IF(N24="ja","ROT",IF(K24="kritisch","ROT",IF(K24="geklärt","GRÜN",IF(AND(L24&lt;&gt;"",L24&lt;TODAY()),"ROT",IF(AND(L24&lt;&gt;"",L24-TODAY()&lt;=7),"GELB","OFFEN")))))</x:f>
        <x:v>ROT</x:v>
      </x:c>
      <x:c r="P24" s="278"/>
      <x:c r="Q24" s="126" t="str">
        <x:v>Q11</x:v>
      </x:c>
    </x:row>
    <x:row r="25">
      <x:c r="A25" s="126" t="str">
        <x:v>beide</x:v>
      </x:c>
      <x:c r="B25" s="126" t="str">
        <x:v>Versicherung</x:v>
      </x:c>
      <x:c r="C25" s="126" t="str">
        <x:v>Praxis- und Betriebsversicherungen</x:v>
      </x:c>
      <x:c r="D25" s="126" t="str">
        <x:v>Deckung, Übergang und offene Schäden</x:v>
      </x:c>
      <x:c r="E25" s="126" t="str">
        <x:v>wichtig</x:v>
      </x:c>
      <x:c r="F25" s="126" t="str">
        <x:v>Praxisinhaber</x:v>
      </x:c>
      <x:c r="G25" s="126" t="str">
        <x:v>Käufer</x:v>
      </x:c>
      <x:c r="H25" s="272"/>
      <x:c r="I25" s="273"/>
      <x:c r="J25" s="273"/>
      <x:c r="K25" s="274" t="str">
        <x:v>offen</x:v>
      </x:c>
      <x:c r="L25" s="275"/>
      <x:c r="M25" s="276" t="str">
        <x:f>IF(L25="","",L25-TODAY())</x:f>
      </x:c>
      <x:c r="N25" s="277" t="str">
        <x:v>nein</x:v>
      </x:c>
      <x:c r="O25" s="126" t="str">
        <x:f>IF(N25="ja","ROT",IF(K25="kritisch","ROT",IF(K25="geklärt","GRÜN",IF(AND(L25&lt;&gt;"",L25&lt;TODAY()),"ROT",IF(AND(L25&lt;&gt;"",L25-TODAY()&lt;=7),"GELB","OFFEN")))))</x:f>
        <x:v>OFFEN</x:v>
      </x:c>
      <x:c r="P25" s="278"/>
      <x:c r="Q25" s="126" t="str">
        <x:v>Q11</x:v>
      </x:c>
    </x:row>
    <x:row r="26">
      <x:c r="A26" s="126" t="str">
        <x:v>beide</x:v>
      </x:c>
      <x:c r="B26" s="126" t="str">
        <x:v>Verträge</x:v>
      </x:c>
      <x:c r="C26" s="126" t="str">
        <x:v>Dienstleisterverträge</x:v>
      </x:c>
      <x:c r="D26" s="126" t="str">
        <x:v>Labor, Steri, Entsorgung, Telefonie, Reinigung, Abrechnung</x:v>
      </x:c>
      <x:c r="E26" s="126" t="str">
        <x:v>wichtig</x:v>
      </x:c>
      <x:c r="F26" s="126" t="str">
        <x:v>Praxismanagement</x:v>
      </x:c>
      <x:c r="G26" s="126" t="str">
        <x:v>Einkauf</x:v>
      </x:c>
      <x:c r="H26" s="272"/>
      <x:c r="I26" s="273"/>
      <x:c r="J26" s="273"/>
      <x:c r="K26" s="274" t="str">
        <x:v>offen</x:v>
      </x:c>
      <x:c r="L26" s="275"/>
      <x:c r="M26" s="276" t="str">
        <x:f>IF(L26="","",L26-TODAY())</x:f>
      </x:c>
      <x:c r="N26" s="277" t="str">
        <x:v>nein</x:v>
      </x:c>
      <x:c r="O26" s="126" t="str">
        <x:f>IF(N26="ja","ROT",IF(K26="kritisch","ROT",IF(K26="geklärt","GRÜN",IF(AND(L26&lt;&gt;"",L26&lt;TODAY()),"ROT",IF(AND(L26&lt;&gt;"",L26-TODAY()&lt;=7),"GELB","OFFEN")))))</x:f>
        <x:v>OFFEN</x:v>
      </x:c>
      <x:c r="P26" s="278"/>
      <x:c r="Q26" s="126" t="str">
        <x:v>Q12</x:v>
      </x:c>
    </x:row>
    <x:row r="27">
      <x:c r="A27" s="126" t="str">
        <x:v>beide</x:v>
      </x:c>
      <x:c r="B27" s="126" t="str">
        <x:v>Finanzierung</x:v>
      </x:c>
      <x:c r="C27" s="126" t="str">
        <x:v>Finanzierungsunterlagen</x:v>
      </x:c>
      <x:c r="D27" s="126" t="str">
        <x:v>Businessplan, Liquidität, Investitionen und Eigenmittel</x:v>
      </x:c>
      <x:c r="E27" s="126" t="str">
        <x:v>Pflicht</x:v>
      </x:c>
      <x:c r="F27" s="126" t="str">
        <x:v>Verkäufer</x:v>
      </x:c>
      <x:c r="G27" s="126" t="str">
        <x:v>Finanzteam</x:v>
      </x:c>
      <x:c r="H27" s="272"/>
      <x:c r="I27" s="273"/>
      <x:c r="J27" s="273"/>
      <x:c r="K27" s="274" t="str">
        <x:v>offen</x:v>
      </x:c>
      <x:c r="L27" s="275"/>
      <x:c r="M27" s="276" t="str">
        <x:f>IF(L27="","",L27-TODAY())</x:f>
      </x:c>
      <x:c r="N27" s="277" t="str">
        <x:v>nein</x:v>
      </x:c>
      <x:c r="O27" s="126" t="str">
        <x:f>IF(N27="ja","ROT",IF(K27="kritisch","ROT",IF(K27="geklärt","GRÜN",IF(AND(L27&lt;&gt;"",L27&lt;TODAY()),"ROT",IF(AND(L27&lt;&gt;"",L27-TODAY()&lt;=7),"GELB","OFFEN")))))</x:f>
        <x:v>OFFEN</x:v>
      </x:c>
      <x:c r="P27" s="278"/>
      <x:c r="Q27" s="126" t="str">
        <x:v>Q13</x:v>
      </x:c>
    </x:row>
    <x:row r="28">
      <x:c r="A28" s="126" t="str">
        <x:v>beide</x:v>
      </x:c>
      <x:c r="B28" s="126" t="str">
        <x:v>Steuern</x:v>
      </x:c>
      <x:c r="C28" s="126" t="str">
        <x:v>Steuerliche Strukturprüfung</x:v>
      </x:c>
      <x:c r="D28" s="126" t="str">
        <x:v>Asset/Share Deal, Veräußerungsgewinn und Umsatzsteuer</x:v>
      </x:c>
      <x:c r="E28" s="126" t="str">
        <x:v>Pflicht</x:v>
      </x:c>
      <x:c r="F28" s="126" t="str">
        <x:v>Steuerberatung</x:v>
      </x:c>
      <x:c r="G28" s="126" t="str">
        <x:v>Steuerberatung</x:v>
      </x:c>
      <x:c r="H28" s="272"/>
      <x:c r="I28" s="273"/>
      <x:c r="J28" s="273"/>
      <x:c r="K28" s="274" t="str">
        <x:v>offen</x:v>
      </x:c>
      <x:c r="L28" s="275"/>
      <x:c r="M28" s="276" t="str">
        <x:f>IF(L28="","",L28-TODAY())</x:f>
      </x:c>
      <x:c r="N28" s="277" t="str">
        <x:v>ja</x:v>
      </x:c>
      <x:c r="O28" s="126" t="str">
        <x:f>IF(N28="ja","ROT",IF(K28="kritisch","ROT",IF(K28="geklärt","GRÜN",IF(AND(L28&lt;&gt;"",L28&lt;TODAY()),"ROT",IF(AND(L28&lt;&gt;"",L28-TODAY()&lt;=7),"GELB","OFFEN")))))</x:f>
        <x:v>ROT</x:v>
      </x:c>
      <x:c r="P28" s="278"/>
      <x:c r="Q28" s="126" t="str">
        <x:v>Q14</x:v>
      </x:c>
    </x:row>
    <x:row r="29">
      <x:c r="A29" s="126" t="str">
        <x:v>beide</x:v>
      </x:c>
      <x:c r="B29" s="126" t="str">
        <x:v>Kommunikation</x:v>
      </x:c>
      <x:c r="C29" s="126" t="str">
        <x:v>Stakeholder- und Kommunikationsplan</x:v>
      </x:c>
      <x:c r="D29" s="126" t="str">
        <x:v>Team, Patienten, Vermieter, Dienstleister, Partner</x:v>
      </x:c>
      <x:c r="E29" s="126" t="str">
        <x:v>wichtig</x:v>
      </x:c>
      <x:c r="F29" s="126" t="str">
        <x:v>Praxisinhaber</x:v>
      </x:c>
      <x:c r="G29" s="126" t="str">
        <x:v>Integration</x:v>
      </x:c>
      <x:c r="H29" s="272"/>
      <x:c r="I29" s="273"/>
      <x:c r="J29" s="273"/>
      <x:c r="K29" s="274" t="str">
        <x:v>offen</x:v>
      </x:c>
      <x:c r="L29" s="275"/>
      <x:c r="M29" s="276" t="str">
        <x:f>IF(L29="","",L29-TODAY())</x:f>
      </x:c>
      <x:c r="N29" s="277" t="str">
        <x:v>nein</x:v>
      </x:c>
      <x:c r="O29" s="126" t="str">
        <x:f>IF(N29="ja","ROT",IF(K29="kritisch","ROT",IF(K29="geklärt","GRÜN",IF(AND(L29&lt;&gt;"",L29&lt;TODAY()),"ROT",IF(AND(L29&lt;&gt;"",L29-TODAY()&lt;=7),"GELB","OFFEN")))))</x:f>
        <x:v>OFFEN</x:v>
      </x:c>
      <x:c r="P29" s="278"/>
      <x:c r="Q29" s="126" t="str">
        <x:v>Q15</x:v>
      </x:c>
    </x:row>
    <x:row r="30">
      <x:c r="A30" s="126" t="str">
        <x:v>beide</x:v>
      </x:c>
      <x:c r="B30" s="126" t="str">
        <x:v>Übergabe</x:v>
      </x:c>
      <x:c r="C30" s="126" t="str">
        <x:v>Übergabeprotokoll</x:v>
      </x:c>
      <x:c r="D30" s="126" t="str">
        <x:v>Räume, Geräte, IT, Daten, Verträge und offene Punkte</x:v>
      </x:c>
      <x:c r="E30" s="126" t="str">
        <x:v>Pflicht</x:v>
      </x:c>
      <x:c r="F30" s="126" t="str">
        <x:v>Praxisinhaber</x:v>
      </x:c>
      <x:c r="G30" s="126" t="str">
        <x:v>Integration</x:v>
      </x:c>
      <x:c r="H30" s="272"/>
      <x:c r="I30" s="273"/>
      <x:c r="J30" s="273"/>
      <x:c r="K30" s="274" t="str">
        <x:v>offen</x:v>
      </x:c>
      <x:c r="L30" s="275"/>
      <x:c r="M30" s="276" t="str">
        <x:f>IF(L30="","",L30-TODAY())</x:f>
      </x:c>
      <x:c r="N30" s="277" t="str">
        <x:v>nein</x:v>
      </x:c>
      <x:c r="O30" s="126" t="str">
        <x:f>IF(N30="ja","ROT",IF(K30="kritisch","ROT",IF(K30="geklärt","GRÜN",IF(AND(L30&lt;&gt;"",L30&lt;TODAY()),"ROT",IF(AND(L30&lt;&gt;"",L30-TODAY()&lt;=7),"GELB","OFFEN")))))</x:f>
        <x:v>OFFEN</x:v>
      </x:c>
      <x:c r="P30" s="278"/>
      <x:c r="Q30" s="126" t="str">
        <x:v>Q16</x:v>
      </x:c>
    </x:row>
    <x:row r="31">
      <x:c r="A31" s="133" t="str">
        <x:v>Käufer</x:v>
      </x:c>
      <x:c r="B31" s="133" t="str">
        <x:v>Integration</x:v>
      </x:c>
      <x:c r="C31" s="133" t="str">
        <x:v>100-Tage-Plan</x:v>
      </x:c>
      <x:c r="D31" s="133" t="str">
        <x:v>Aufgaben, Meilensteine, Risiken und Übergabe in Linie</x:v>
      </x:c>
      <x:c r="E31" s="133" t="str">
        <x:v>Pflicht</x:v>
      </x:c>
      <x:c r="F31" s="133"/>
      <x:c r="G31" s="133" t="str">
        <x:v>Integration</x:v>
      </x:c>
      <x:c r="H31" s="279"/>
      <x:c r="I31" s="280"/>
      <x:c r="J31" s="280"/>
      <x:c r="K31" s="281" t="str">
        <x:v>offen</x:v>
      </x:c>
      <x:c r="L31" s="282"/>
      <x:c r="M31" s="283" t="str">
        <x:f>IF(L31="","",L31-TODAY())</x:f>
      </x:c>
      <x:c r="N31" s="284" t="str">
        <x:v>nein</x:v>
      </x:c>
      <x:c r="O31" s="133" t="str">
        <x:f>IF(N31="ja","ROT",IF(K31="kritisch","ROT",IF(K31="geklärt","GRÜN",IF(AND(L31&lt;&gt;"",L31&lt;TODAY()),"ROT",IF(AND(L31&lt;&gt;"",L31-TODAY()&lt;=7),"GELB","OFFEN")))))</x:f>
        <x:v>OFFEN</x:v>
      </x:c>
      <x:c r="P31" s="285"/>
      <x:c r="Q31" s="133" t="str">
        <x:v>Q17</x:v>
      </x:c>
    </x:row>
  </x:sheetData>
  <x:mergeCells>
    <x:mergeCell ref="A1:Q1"/>
    <x:mergeCell ref="A2:H2"/>
  </x:mergeCells>
  <x:conditionalFormatting sqref="O7:O31">
    <x:cfRule type="containsText" dxfId="0" priority="1" operator="containsText" text="ROT"/>
    <x:cfRule type="containsText" dxfId="1" priority="2" operator="containsText" text="GELB"/>
    <x:cfRule type="containsText" dxfId="2" priority="3" operator="containsText" text="GRÜN"/>
  </x:conditionalFormatting>
  <x:dataValidations count="2">
    <x:dataValidation type="list" sqref="K7:K31">
      <x:formula1>"offen,angefragt,erhalten,in Prüfung,geklärt,kritisch,entfällt"</x:formula1>
    </x:dataValidation>
    <x:dataValidation type="list" sqref="N7:N31">
      <x:formula1>"ja,nein"</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8" hidden="0" customWidth="1"/>
    <x:col min="2" max="2" width="44" hidden="0" customWidth="1"/>
    <x:col min="3" max="3" width="14" hidden="0" customWidth="1"/>
    <x:col min="4" max="4" width="10" hidden="0" customWidth="1"/>
    <x:col min="5" max="5" width="14" hidden="0" customWidth="1"/>
    <x:col min="6" max="6" width="10" hidden="0" customWidth="1"/>
    <x:col min="7" max="7" width="28" hidden="0" customWidth="1"/>
    <x:col min="8" max="8" width="28" hidden="0" customWidth="1"/>
    <x:col min="9" max="9" width="28" hidden="0" customWidth="1"/>
    <x:col min="10" max="10" width="18" hidden="0" customWidth="1"/>
    <x:col min="11" max="11" width="14" hidden="0" customWidth="1"/>
  </x:cols>
  <x:sheetData>
    <x:row r="1" ht="34" customHeight="1">
      <x:c r="A1" s="349" t="str">
        <x:v>Due Diligence Scoring</x:v>
      </x:c>
      <x:c r="B1" s="349"/>
      <x:c r="C1" s="349"/>
      <x:c r="D1" s="349"/>
      <x:c r="E1" s="349"/>
      <x:c r="F1" s="349"/>
      <x:c r="G1" s="349"/>
      <x:c r="H1" s="349"/>
      <x:c r="I1" s="349"/>
      <x:c r="J1" s="349"/>
      <x:c r="K1" s="349"/>
    </x:row>
    <x:row r="2" ht="25" customHeight="1">
      <x:c r="A2" s="352" t="str">
        <x:v>Bewertung 0 = ungeklärt/nicht tragfähig, 1 = teilweise, 2 = tragfähig und dokumentiert</x:v>
      </x:c>
      <x:c r="B2" s="352" t="str">
        <x:v>Bewertung 0 = ungeklärt/nicht tragfähig, 1 = teilweise, 2 = tragfähig und dokumentiert</x:v>
      </x:c>
      <x:c r="C2" s="352" t="str">
        <x:v>Bewertung 0 = ungeklärt/nicht tragfähig, 1 = teilweise, 2 = tragfähig und dokumentiert</x:v>
      </x:c>
      <x:c r="D2" s="352" t="str">
        <x:v>Bewertung 0 = ungeklärt/nicht tragfähig, 1 = teilweise, 2 = tragfähig und dokumentiert</x:v>
      </x:c>
      <x:c r="E2" s="352" t="str">
        <x:v>Bewertung 0 = ungeklärt/nicht tragfähig, 1 = teilweise, 2 = tragfähig und dokumentiert</x:v>
      </x:c>
      <x:c r="F2" s="352" t="str">
        <x:v>Bewertung 0 = ungeklärt/nicht tragfähig, 1 = teilweise, 2 = tragfähig und dokumentiert</x:v>
      </x:c>
      <x:c r="G2" s="352" t="str">
        <x:v>Bewertung 0 = ungeklärt/nicht tragfähig, 1 = teilweise, 2 = tragfähig und dokumentiert</x:v>
      </x:c>
      <x:c r="H2" s="352" t="str">
        <x:v>Bewertung 0 = ungeklärt/nicht tragfähig, 1 = teilweise, 2 = tragfähig und dokumentiert</x:v>
      </x:c>
      <x:c r="I2" s="352"/>
      <x:c r="J2" s="352"/>
      <x:c r="K2" s="352"/>
    </x:row>
    <x:row r="3">
      <x:c r="A3" s="298" t="str">
        <x:v>Gesamtscore</x:v>
      </x:c>
      <x:c r="B3" s="299" t="n">
        <x:f>IFERROR(SUM(E9:E38)/SUM(D9:D38),0)</x:f>
        <x:v>0</x:v>
      </x:c>
      <x:c r="C3" s="238"/>
      <x:c r="D3" s="238"/>
      <x:c r="E3" s="238"/>
      <x:c r="F3" s="238"/>
      <x:c r="G3" s="238"/>
      <x:c r="H3" s="238"/>
      <x:c r="I3" s="238"/>
      <x:c r="J3" s="238"/>
      <x:c r="K3" s="238"/>
    </x:row>
    <x:row r="4" ht="29" customHeight="1">
      <x:c r="A4" s="360" t="str">
        <x:v>Vorschlag</x:v>
      </x:c>
      <x:c r="B4" s="360" t="str">
        <x:f>IF(COUNTIF(F9:F38,"ja")&gt;0,"Nur mit Auflagen",IF(COUNT(C9:C38)&lt;COUNTA(B9:B38),"Unvollständig",IF(B3&gt;=1.6,"Go",IF(B3&gt;=1.2,"Go mit Auflagen","No Go"))))</x:f>
        <x:v>Nur mit Auflagen</x:v>
      </x:c>
      <x:c r="C4" s="355"/>
      <x:c r="D4" s="355"/>
      <x:c r="E4" s="355"/>
      <x:c r="F4" s="355"/>
      <x:c r="G4" s="355"/>
      <x:c r="H4" s="355"/>
      <x:c r="I4" s="355"/>
      <x:c r="J4" s="355"/>
      <x:c r="K4" s="355"/>
    </x:row>
    <x:row r="5">
      <x:c r="A5" s="302" t="str">
        <x:v>Bewertungsstand</x:v>
      </x:c>
      <x:c r="B5" s="303" t="str">
        <x:f>COUNT(C9:C38)&amp;" von "&amp;COUNTA(B9:B38)&amp;" Fragen bewertet"</x:f>
        <x:v>0 von 30 Fragen bewertet</x:v>
      </x:c>
      <x:c r="C5" s="238"/>
      <x:c r="D5" s="238"/>
      <x:c r="E5" s="238"/>
      <x:c r="F5" s="238"/>
      <x:c r="G5" s="238"/>
      <x:c r="H5" s="238"/>
      <x:c r="I5" s="238"/>
      <x:c r="J5" s="238"/>
      <x:c r="K5" s="238"/>
    </x:row>
    <x:row r="6">
      <x:c r="A6" s="238"/>
      <x:c r="B6" s="238"/>
      <x:c r="C6" s="238"/>
      <x:c r="D6" s="238"/>
      <x:c r="E6" s="238"/>
      <x:c r="F6" s="238"/>
      <x:c r="G6" s="238"/>
      <x:c r="H6" s="238"/>
      <x:c r="I6" s="238"/>
      <x:c r="J6" s="238"/>
      <x:c r="K6" s="238"/>
    </x:row>
    <x:row r="7">
      <x:c r="A7" s="238"/>
      <x:c r="B7" s="238"/>
      <x:c r="C7" s="238"/>
      <x:c r="D7" s="238"/>
      <x:c r="E7" s="238"/>
      <x:c r="F7" s="238"/>
      <x:c r="G7" s="238"/>
      <x:c r="H7" s="238"/>
      <x:c r="I7" s="238"/>
      <x:c r="J7" s="238"/>
      <x:c r="K7" s="238"/>
    </x:row>
    <x:row r="8" ht="32" customHeight="1">
      <x:c r="A8" s="252" t="str">
        <x:v>Bereich</x:v>
      </x:c>
      <x:c r="B8" s="254" t="str">
        <x:v>Prüffrage</x:v>
      </x:c>
      <x:c r="C8" s="254" t="str">
        <x:v>Bewertung 0-2</x:v>
      </x:c>
      <x:c r="D8" s="254" t="str">
        <x:v>Gewicht</x:v>
      </x:c>
      <x:c r="E8" s="254" t="str">
        <x:v>Punktergebnis</x:v>
      </x:c>
      <x:c r="F8" s="254" t="str">
        <x:v>Red Flag</x:v>
      </x:c>
      <x:c r="G8" s="254" t="str">
        <x:v>Dokumentennachweis</x:v>
      </x:c>
      <x:c r="H8" s="254" t="str">
        <x:v>Kommentar</x:v>
      </x:c>
      <x:c r="I8" s="254" t="str">
        <x:v>Maßnahme</x:v>
      </x:c>
      <x:c r="J8" s="254" t="str">
        <x:v>Verantwortlich</x:v>
      </x:c>
      <x:c r="K8" s="253" t="str">
        <x:v>Frist</x:v>
      </x:c>
    </x:row>
    <x:row r="9">
      <x:c r="A9" s="121" t="str">
        <x:v>Zulassung</x:v>
      </x:c>
      <x:c r="B9" s="121" t="str">
        <x:v>Ist der Planungsstatus verbindlich geklärt?</x:v>
      </x:c>
      <x:c r="C9" s="292"/>
      <x:c r="D9" s="293" t="n">
        <x:v>5</x:v>
      </x:c>
      <x:c r="E9" s="121" t="str">
        <x:f>IF(C9="","",C9*D9)</x:f>
      </x:c>
      <x:c r="F9" s="292" t="str">
        <x:v>ja</x:v>
      </x:c>
      <x:c r="G9" s="267"/>
      <x:c r="H9" s="267"/>
      <x:c r="I9" s="267"/>
      <x:c r="J9" s="267"/>
      <x:c r="K9" s="268"/>
    </x:row>
    <x:row r="10">
      <x:c r="A10" s="126" t="str">
        <x:v>Zulassung</x:v>
      </x:c>
      <x:c r="B10" s="126" t="str">
        <x:v>Ist der gewählte Übergabeweg regional und rechtlich passend?</x:v>
      </x:c>
      <x:c r="C10" s="294"/>
      <x:c r="D10" s="295" t="n">
        <x:v>5</x:v>
      </x:c>
      <x:c r="E10" s="126" t="str">
        <x:f>IF(C10="","",C10*D10)</x:f>
      </x:c>
      <x:c r="F10" s="294" t="str">
        <x:v>ja</x:v>
      </x:c>
      <x:c r="G10" s="274"/>
      <x:c r="H10" s="274"/>
      <x:c r="I10" s="274"/>
      <x:c r="J10" s="274"/>
      <x:c r="K10" s="275"/>
    </x:row>
    <x:row r="11">
      <x:c r="A11" s="126" t="str">
        <x:v>Zulassung</x:v>
      </x:c>
      <x:c r="B11" s="126" t="str">
        <x:v>Sind Antragsfristen und Sitzungskalender berücksichtigt?</x:v>
      </x:c>
      <x:c r="C11" s="294"/>
      <x:c r="D11" s="295" t="n">
        <x:v>4</x:v>
      </x:c>
      <x:c r="E11" s="126" t="str">
        <x:f>IF(C11="","",C11*D11)</x:f>
      </x:c>
      <x:c r="F11" s="294" t="str">
        <x:v>nein</x:v>
      </x:c>
      <x:c r="G11" s="274"/>
      <x:c r="H11" s="274"/>
      <x:c r="I11" s="274"/>
      <x:c r="J11" s="274"/>
      <x:c r="K11" s="275"/>
    </x:row>
    <x:row r="12">
      <x:c r="A12" s="126" t="str">
        <x:v>Wirtschaft</x:v>
      </x:c>
      <x:c r="B12" s="126" t="str">
        <x:v>Sind GKV-, PKV- und Selbstzahlererlöse getrennt nachvollziehbar?</x:v>
      </x:c>
      <x:c r="C12" s="294"/>
      <x:c r="D12" s="295" t="n">
        <x:v>4</x:v>
      </x:c>
      <x:c r="E12" s="126" t="str">
        <x:f>IF(C12="","",C12*D12)</x:f>
      </x:c>
      <x:c r="F12" s="294" t="str">
        <x:v>nein</x:v>
      </x:c>
      <x:c r="G12" s="274"/>
      <x:c r="H12" s="274"/>
      <x:c r="I12" s="274"/>
      <x:c r="J12" s="274"/>
      <x:c r="K12" s="275"/>
    </x:row>
    <x:row r="13">
      <x:c r="A13" s="126" t="str">
        <x:v>Wirtschaft</x:v>
      </x:c>
      <x:c r="B13" s="126" t="str">
        <x:v>Wurden Inhabersondereffekte und Einmalpositionen bereinigt?</x:v>
      </x:c>
      <x:c r="C13" s="294"/>
      <x:c r="D13" s="295" t="n">
        <x:v>4</x:v>
      </x:c>
      <x:c r="E13" s="126" t="str">
        <x:f>IF(C13="","",C13*D13)</x:f>
      </x:c>
      <x:c r="F13" s="294" t="str">
        <x:v>nein</x:v>
      </x:c>
      <x:c r="G13" s="274"/>
      <x:c r="H13" s="274"/>
      <x:c r="I13" s="274"/>
      <x:c r="J13" s="274"/>
      <x:c r="K13" s="275"/>
    </x:row>
    <x:row r="14">
      <x:c r="A14" s="126" t="str">
        <x:v>Wirtschaft</x:v>
      </x:c>
      <x:c r="B14" s="126" t="str">
        <x:v>Sind Investitionsbedarf und Working Capital erfasst?</x:v>
      </x:c>
      <x:c r="C14" s="294"/>
      <x:c r="D14" s="295" t="n">
        <x:v>4</x:v>
      </x:c>
      <x:c r="E14" s="126" t="str">
        <x:f>IF(C14="","",C14*D14)</x:f>
      </x:c>
      <x:c r="F14" s="294" t="str">
        <x:v>nein</x:v>
      </x:c>
      <x:c r="G14" s="274"/>
      <x:c r="H14" s="274"/>
      <x:c r="I14" s="274"/>
      <x:c r="J14" s="274"/>
      <x:c r="K14" s="275"/>
    </x:row>
    <x:row r="15">
      <x:c r="A15" s="126" t="str">
        <x:v>Wirtschaft</x:v>
      </x:c>
      <x:c r="B15" s="126" t="str">
        <x:v>Ist der nachhaltige Ertrag auch ohne bisherige Inhaberperson tragfähig?</x:v>
      </x:c>
      <x:c r="C15" s="294"/>
      <x:c r="D15" s="295" t="n">
        <x:v>5</x:v>
      </x:c>
      <x:c r="E15" s="126" t="str">
        <x:f>IF(C15="","",C15*D15)</x:f>
      </x:c>
      <x:c r="F15" s="294" t="str">
        <x:v>ja</x:v>
      </x:c>
      <x:c r="G15" s="274"/>
      <x:c r="H15" s="274"/>
      <x:c r="I15" s="274"/>
      <x:c r="J15" s="274"/>
      <x:c r="K15" s="275"/>
    </x:row>
    <x:row r="16">
      <x:c r="A16" s="126" t="str">
        <x:v>Abrechnung</x:v>
      </x:c>
      <x:c r="B16" s="126" t="str">
        <x:v>Sind EBM- und GOÄ-Prozesse vollständig dokumentiert?</x:v>
      </x:c>
      <x:c r="C16" s="294"/>
      <x:c r="D16" s="295" t="n">
        <x:v>3</x:v>
      </x:c>
      <x:c r="E16" s="126" t="str">
        <x:f>IF(C16="","",C16*D16)</x:f>
      </x:c>
      <x:c r="F16" s="294" t="str">
        <x:v>nein</x:v>
      </x:c>
      <x:c r="G16" s="274"/>
      <x:c r="H16" s="274"/>
      <x:c r="I16" s="274"/>
      <x:c r="J16" s="274"/>
      <x:c r="K16" s="275"/>
    </x:row>
    <x:row r="17">
      <x:c r="A17" s="126" t="str">
        <x:v>Abrechnung</x:v>
      </x:c>
      <x:c r="B17" s="126" t="str">
        <x:v>Sind offene Prüfverfahren, Korrekturen oder Rückforderungen geklärt?</x:v>
      </x:c>
      <x:c r="C17" s="294"/>
      <x:c r="D17" s="295" t="n">
        <x:v>4</x:v>
      </x:c>
      <x:c r="E17" s="126" t="str">
        <x:f>IF(C17="","",C17*D17)</x:f>
      </x:c>
      <x:c r="F17" s="294" t="str">
        <x:v>ja</x:v>
      </x:c>
      <x:c r="G17" s="274"/>
      <x:c r="H17" s="274"/>
      <x:c r="I17" s="274"/>
      <x:c r="J17" s="274"/>
      <x:c r="K17" s="275"/>
    </x:row>
    <x:row r="18">
      <x:c r="A18" s="126" t="str">
        <x:v>Qualität</x:v>
      </x:c>
      <x:c r="B18" s="126" t="str">
        <x:v>Sind alle QS-Genehmigungen vorhanden und fortführbar?</x:v>
      </x:c>
      <x:c r="C18" s="294"/>
      <x:c r="D18" s="295" t="n">
        <x:v>5</x:v>
      </x:c>
      <x:c r="E18" s="126" t="str">
        <x:f>IF(C18="","",C18*D18)</x:f>
      </x:c>
      <x:c r="F18" s="294" t="str">
        <x:v>ja</x:v>
      </x:c>
      <x:c r="G18" s="274"/>
      <x:c r="H18" s="274"/>
      <x:c r="I18" s="274"/>
      <x:c r="J18" s="274"/>
      <x:c r="K18" s="275"/>
    </x:row>
    <x:row r="19">
      <x:c r="A19" s="126" t="str">
        <x:v>Qualität</x:v>
      </x:c>
      <x:c r="B19" s="126" t="str">
        <x:v>Sind Hygiene-, Wartungs- und Prüfnachweise vollständig?</x:v>
      </x:c>
      <x:c r="C19" s="294"/>
      <x:c r="D19" s="295" t="n">
        <x:v>4</x:v>
      </x:c>
      <x:c r="E19" s="126" t="str">
        <x:f>IF(C19="","",C19*D19)</x:f>
      </x:c>
      <x:c r="F19" s="294" t="str">
        <x:v>ja</x:v>
      </x:c>
      <x:c r="G19" s="274"/>
      <x:c r="H19" s="274"/>
      <x:c r="I19" s="274"/>
      <x:c r="J19" s="274"/>
      <x:c r="K19" s="275"/>
    </x:row>
    <x:row r="20">
      <x:c r="A20" s="126" t="str">
        <x:v>Personal</x:v>
      </x:c>
      <x:c r="B20" s="126" t="str">
        <x:v>Sind Schlüsselrollen und personenabhängiges Wissen identifiziert?</x:v>
      </x:c>
      <x:c r="C20" s="294"/>
      <x:c r="D20" s="295" t="n">
        <x:v>4</x:v>
      </x:c>
      <x:c r="E20" s="126" t="str">
        <x:f>IF(C20="","",C20*D20)</x:f>
      </x:c>
      <x:c r="F20" s="294" t="str">
        <x:v>nein</x:v>
      </x:c>
      <x:c r="G20" s="274"/>
      <x:c r="H20" s="274"/>
      <x:c r="I20" s="274"/>
      <x:c r="J20" s="274"/>
      <x:c r="K20" s="275"/>
    </x:row>
    <x:row r="21">
      <x:c r="A21" s="126" t="str">
        <x:v>Personal</x:v>
      </x:c>
      <x:c r="B21" s="126" t="str">
        <x:v>Sind Arbeitsverträge, Urlaub und Überstunden geprüft?</x:v>
      </x:c>
      <x:c r="C21" s="294"/>
      <x:c r="D21" s="295" t="n">
        <x:v>4</x:v>
      </x:c>
      <x:c r="E21" s="126" t="str">
        <x:f>IF(C21="","",C21*D21)</x:f>
      </x:c>
      <x:c r="F21" s="294" t="str">
        <x:v>nein</x:v>
      </x:c>
      <x:c r="G21" s="274"/>
      <x:c r="H21" s="274"/>
      <x:c r="I21" s="274"/>
      <x:c r="J21" s="274"/>
      <x:c r="K21" s="275"/>
    </x:row>
    <x:row r="22">
      <x:c r="A22" s="126" t="str">
        <x:v>Personal</x:v>
      </x:c>
      <x:c r="B22" s="126" t="str">
        <x:v>Sind Fluktuation, Fehlzeiten und Teamstabilität bewertet?</x:v>
      </x:c>
      <x:c r="C22" s="294"/>
      <x:c r="D22" s="295" t="n">
        <x:v>3</x:v>
      </x:c>
      <x:c r="E22" s="126" t="str">
        <x:f>IF(C22="","",C22*D22)</x:f>
      </x:c>
      <x:c r="F22" s="294" t="str">
        <x:v>nein</x:v>
      </x:c>
      <x:c r="G22" s="274"/>
      <x:c r="H22" s="274"/>
      <x:c r="I22" s="274"/>
      <x:c r="J22" s="274"/>
      <x:c r="K22" s="275"/>
    </x:row>
    <x:row r="23">
      <x:c r="A23" s="126" t="str">
        <x:v>IT</x:v>
      </x:c>
      <x:c r="B23" s="126" t="str">
        <x:v>Sind PVS, TI, KIM, Bildarchiv und Schnittstellen dokumentiert?</x:v>
      </x:c>
      <x:c r="C23" s="294"/>
      <x:c r="D23" s="295" t="n">
        <x:v>4</x:v>
      </x:c>
      <x:c r="E23" s="126" t="str">
        <x:f>IF(C23="","",C23*D23)</x:f>
      </x:c>
      <x:c r="F23" s="294" t="str">
        <x:v>nein</x:v>
      </x:c>
      <x:c r="G23" s="274"/>
      <x:c r="H23" s="274"/>
      <x:c r="I23" s="274"/>
      <x:c r="J23" s="274"/>
      <x:c r="K23" s="275"/>
    </x:row>
    <x:row r="24">
      <x:c r="A24" s="126" t="str">
        <x:v>IT</x:v>
      </x:c>
      <x:c r="B24" s="126" t="str">
        <x:v>Sind Backups getestet und Berechtigungskonzepte dokumentiert?</x:v>
      </x:c>
      <x:c r="C24" s="294"/>
      <x:c r="D24" s="295" t="n">
        <x:v>5</x:v>
      </x:c>
      <x:c r="E24" s="126" t="str">
        <x:f>IF(C24="","",C24*D24)</x:f>
      </x:c>
      <x:c r="F24" s="294" t="str">
        <x:v>ja</x:v>
      </x:c>
      <x:c r="G24" s="274"/>
      <x:c r="H24" s="274"/>
      <x:c r="I24" s="274"/>
      <x:c r="J24" s="274"/>
      <x:c r="K24" s="275"/>
    </x:row>
    <x:row r="25">
      <x:c r="A25" s="126" t="str">
        <x:v>Datenschutz</x:v>
      </x:c>
      <x:c r="B25" s="126" t="str">
        <x:v>Ist der Patientendatenübergang zulässig vorbereitet?</x:v>
      </x:c>
      <x:c r="C25" s="294"/>
      <x:c r="D25" s="295" t="n">
        <x:v>5</x:v>
      </x:c>
      <x:c r="E25" s="126" t="str">
        <x:f>IF(C25="","",C25*D25)</x:f>
      </x:c>
      <x:c r="F25" s="294" t="str">
        <x:v>ja</x:v>
      </x:c>
      <x:c r="G25" s="274"/>
      <x:c r="H25" s="274"/>
      <x:c r="I25" s="274"/>
      <x:c r="J25" s="274"/>
      <x:c r="K25" s="275"/>
    </x:row>
    <x:row r="26">
      <x:c r="A26" s="126" t="str">
        <x:v>Immobilie</x:v>
      </x:c>
      <x:c r="B26" s="126" t="str">
        <x:v>Ist der Standort durch Mietvertrag und Zustimmung abgesichert?</x:v>
      </x:c>
      <x:c r="C26" s="294"/>
      <x:c r="D26" s="295" t="n">
        <x:v>5</x:v>
      </x:c>
      <x:c r="E26" s="126" t="str">
        <x:f>IF(C26="","",C26*D26)</x:f>
      </x:c>
      <x:c r="F26" s="294" t="str">
        <x:v>ja</x:v>
      </x:c>
      <x:c r="G26" s="274"/>
      <x:c r="H26" s="274"/>
      <x:c r="I26" s="274"/>
      <x:c r="J26" s="274"/>
      <x:c r="K26" s="275"/>
    </x:row>
    <x:row r="27">
      <x:c r="A27" s="126" t="str">
        <x:v>Geräte</x:v>
      </x:c>
      <x:c r="B27" s="126" t="str">
        <x:v>Sind Eigentum, Zustand, Restlaufzeiten und Investitionsstau geklärt?</x:v>
      </x:c>
      <x:c r="C27" s="294"/>
      <x:c r="D27" s="295" t="n">
        <x:v>4</x:v>
      </x:c>
      <x:c r="E27" s="126" t="str">
        <x:f>IF(C27="","",C27*D27)</x:f>
      </x:c>
      <x:c r="F27" s="294" t="str">
        <x:v>nein</x:v>
      </x:c>
      <x:c r="G27" s="274"/>
      <x:c r="H27" s="274"/>
      <x:c r="I27" s="274"/>
      <x:c r="J27" s="274"/>
      <x:c r="K27" s="275"/>
    </x:row>
    <x:row r="28">
      <x:c r="A28" s="126" t="str">
        <x:v>Verträge</x:v>
      </x:c>
      <x:c r="B28" s="126" t="str">
        <x:v>Sind alle wesentlichen Dienstleister- und Leasingverträge geprüft?</x:v>
      </x:c>
      <x:c r="C28" s="294"/>
      <x:c r="D28" s="295" t="n">
        <x:v>3</x:v>
      </x:c>
      <x:c r="E28" s="126" t="str">
        <x:f>IF(C28="","",C28*D28)</x:f>
      </x:c>
      <x:c r="F28" s="294" t="str">
        <x:v>nein</x:v>
      </x:c>
      <x:c r="G28" s="274"/>
      <x:c r="H28" s="274"/>
      <x:c r="I28" s="274"/>
      <x:c r="J28" s="274"/>
      <x:c r="K28" s="275"/>
    </x:row>
    <x:row r="29">
      <x:c r="A29" s="126" t="str">
        <x:v>Versicherung</x:v>
      </x:c>
      <x:c r="B29" s="126" t="str">
        <x:v>Ist die Berufshaftpflicht ab Tätigkeitsaufnahme wirksam?</x:v>
      </x:c>
      <x:c r="C29" s="294"/>
      <x:c r="D29" s="295" t="n">
        <x:v>5</x:v>
      </x:c>
      <x:c r="E29" s="126" t="str">
        <x:f>IF(C29="","",C29*D29)</x:f>
      </x:c>
      <x:c r="F29" s="294" t="str">
        <x:v>ja</x:v>
      </x:c>
      <x:c r="G29" s="274"/>
      <x:c r="H29" s="274"/>
      <x:c r="I29" s="274"/>
      <x:c r="J29" s="274"/>
      <x:c r="K29" s="275"/>
    </x:row>
    <x:row r="30">
      <x:c r="A30" s="126" t="str">
        <x:v>Finanzierung</x:v>
      </x:c>
      <x:c r="B30" s="126" t="str">
        <x:v>Sind Kaufpreis, Nebenkosten, Investitionen und Liquidität finanziert?</x:v>
      </x:c>
      <x:c r="C30" s="294"/>
      <x:c r="D30" s="295" t="n">
        <x:v>5</x:v>
      </x:c>
      <x:c r="E30" s="126" t="str">
        <x:f>IF(C30="","",C30*D30)</x:f>
      </x:c>
      <x:c r="F30" s="294" t="str">
        <x:v>ja</x:v>
      </x:c>
      <x:c r="G30" s="274"/>
      <x:c r="H30" s="274"/>
      <x:c r="I30" s="274"/>
      <x:c r="J30" s="274"/>
      <x:c r="K30" s="275"/>
    </x:row>
    <x:row r="31">
      <x:c r="A31" s="126" t="str">
        <x:v>Finanzierung</x:v>
      </x:c>
      <x:c r="B31" s="126" t="str">
        <x:v>Sind Sensitivitäten und Belastungsszenarien bankfähig gerechnet?</x:v>
      </x:c>
      <x:c r="C31" s="294"/>
      <x:c r="D31" s="295" t="n">
        <x:v>4</x:v>
      </x:c>
      <x:c r="E31" s="126" t="str">
        <x:f>IF(C31="","",C31*D31)</x:f>
      </x:c>
      <x:c r="F31" s="294" t="str">
        <x:v>nein</x:v>
      </x:c>
      <x:c r="G31" s="274"/>
      <x:c r="H31" s="274"/>
      <x:c r="I31" s="274"/>
      <x:c r="J31" s="274"/>
      <x:c r="K31" s="275"/>
    </x:row>
    <x:row r="32">
      <x:c r="A32" s="126" t="str">
        <x:v>Steuern</x:v>
      </x:c>
      <x:c r="B32" s="126" t="str">
        <x:v>Ist die steuerliche Struktur von beiden Seiten geprüft?</x:v>
      </x:c>
      <x:c r="C32" s="294"/>
      <x:c r="D32" s="295" t="n">
        <x:v>5</x:v>
      </x:c>
      <x:c r="E32" s="126" t="str">
        <x:f>IF(C32="","",C32*D32)</x:f>
      </x:c>
      <x:c r="F32" s="294" t="str">
        <x:v>ja</x:v>
      </x:c>
      <x:c r="G32" s="274"/>
      <x:c r="H32" s="274"/>
      <x:c r="I32" s="274"/>
      <x:c r="J32" s="274"/>
      <x:c r="K32" s="275"/>
    </x:row>
    <x:row r="33">
      <x:c r="A33" s="126" t="str">
        <x:v>Vertrag</x:v>
      </x:c>
      <x:c r="B33" s="126" t="str">
        <x:v>Sind Zulassung, Finanzierung und Vermieterzustimmung als Bedingungen abgebildet?</x:v>
      </x:c>
      <x:c r="C33" s="294"/>
      <x:c r="D33" s="295" t="n">
        <x:v>5</x:v>
      </x:c>
      <x:c r="E33" s="126" t="str">
        <x:f>IF(C33="","",C33*D33)</x:f>
      </x:c>
      <x:c r="F33" s="294" t="str">
        <x:v>ja</x:v>
      </x:c>
      <x:c r="G33" s="274"/>
      <x:c r="H33" s="274"/>
      <x:c r="I33" s="274"/>
      <x:c r="J33" s="274"/>
      <x:c r="K33" s="275"/>
    </x:row>
    <x:row r="34">
      <x:c r="A34" s="126" t="str">
        <x:v>Vertrag</x:v>
      </x:c>
      <x:c r="B34" s="126" t="str">
        <x:v>Sind Haftung, Inventar, Daten und Übergangshilfe klar geregelt?</x:v>
      </x:c>
      <x:c r="C34" s="294"/>
      <x:c r="D34" s="295" t="n">
        <x:v>4</x:v>
      </x:c>
      <x:c r="E34" s="126" t="str">
        <x:f>IF(C34="","",C34*D34)</x:f>
      </x:c>
      <x:c r="F34" s="294" t="str">
        <x:v>nein</x:v>
      </x:c>
      <x:c r="G34" s="274"/>
      <x:c r="H34" s="274"/>
      <x:c r="I34" s="274"/>
      <x:c r="J34" s="274"/>
      <x:c r="K34" s="275"/>
    </x:row>
    <x:row r="35">
      <x:c r="A35" s="126" t="str">
        <x:v>Kommunikation</x:v>
      </x:c>
      <x:c r="B35" s="126" t="str">
        <x:v>Ist die Reihenfolge für Team, Patienten und Partner freigegeben?</x:v>
      </x:c>
      <x:c r="C35" s="294"/>
      <x:c r="D35" s="295" t="n">
        <x:v>3</x:v>
      </x:c>
      <x:c r="E35" s="126" t="str">
        <x:f>IF(C35="","",C35*D35)</x:f>
      </x:c>
      <x:c r="F35" s="294" t="str">
        <x:v>nein</x:v>
      </x:c>
      <x:c r="G35" s="274"/>
      <x:c r="H35" s="274"/>
      <x:c r="I35" s="274"/>
      <x:c r="J35" s="274"/>
      <x:c r="K35" s="275"/>
    </x:row>
    <x:row r="36">
      <x:c r="A36" s="126" t="str">
        <x:v>Übergabe</x:v>
      </x:c>
      <x:c r="B36" s="126" t="str">
        <x:v>Ist der Übergabetag mit einem vollständigen Protokoll vorbereitet?</x:v>
      </x:c>
      <x:c r="C36" s="294"/>
      <x:c r="D36" s="295" t="n">
        <x:v>4</x:v>
      </x:c>
      <x:c r="E36" s="126" t="str">
        <x:f>IF(C36="","",C36*D36)</x:f>
      </x:c>
      <x:c r="F36" s="294" t="str">
        <x:v>nein</x:v>
      </x:c>
      <x:c r="G36" s="274"/>
      <x:c r="H36" s="274"/>
      <x:c r="I36" s="274"/>
      <x:c r="J36" s="274"/>
      <x:c r="K36" s="275"/>
    </x:row>
    <x:row r="37">
      <x:c r="A37" s="126" t="str">
        <x:v>Integration</x:v>
      </x:c>
      <x:c r="B37" s="126" t="str">
        <x:v>Sind Verantwortungen und Aufgaben für die ersten 100 Tage bestätigt?</x:v>
      </x:c>
      <x:c r="C37" s="294"/>
      <x:c r="D37" s="295" t="n">
        <x:v>4</x:v>
      </x:c>
      <x:c r="E37" s="126" t="str">
        <x:f>IF(C37="","",C37*D37)</x:f>
      </x:c>
      <x:c r="F37" s="294" t="str">
        <x:v>nein</x:v>
      </x:c>
      <x:c r="G37" s="274"/>
      <x:c r="H37" s="274"/>
      <x:c r="I37" s="274"/>
      <x:c r="J37" s="274"/>
      <x:c r="K37" s="275"/>
    </x:row>
    <x:row r="38">
      <x:c r="A38" s="133" t="str">
        <x:v>Integration</x:v>
      </x:c>
      <x:c r="B38" s="133" t="str">
        <x:v>Ist die Übergabe in den Regelbetrieb nach Tag 100 definiert?</x:v>
      </x:c>
      <x:c r="C38" s="296"/>
      <x:c r="D38" s="297" t="n">
        <x:v>3</x:v>
      </x:c>
      <x:c r="E38" s="133" t="str">
        <x:f>IF(C38="","",C38*D38)</x:f>
      </x:c>
      <x:c r="F38" s="296" t="str">
        <x:v>nein</x:v>
      </x:c>
      <x:c r="G38" s="281"/>
      <x:c r="H38" s="281"/>
      <x:c r="I38" s="281"/>
      <x:c r="J38" s="281"/>
      <x:c r="K38" s="282"/>
    </x:row>
  </x:sheetData>
  <x:mergeCells>
    <x:mergeCell ref="A1:K1"/>
    <x:mergeCell ref="A2:H2"/>
  </x:mergeCells>
  <x:conditionalFormatting sqref="B4:B4">
    <x:cfRule type="containsText" dxfId="3" priority="1" operator="containsText" text="No Go"/>
    <x:cfRule type="containsText" dxfId="4" priority="2" operator="containsText" text="Go mit Auflagen"/>
    <x:cfRule type="containsText" dxfId="5" priority="3" operator="containsText" text="Go"/>
  </x:conditionalFormatting>
  <x:dataValidations count="2">
    <x:dataValidation type="list" sqref="C9:C38">
      <x:formula1>"0,1,2"</x:formula1>
    </x:dataValidation>
    <x:dataValidation type="list" sqref="F9:F38">
      <x:formula1>"ja,nein"</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40" hidden="0" customWidth="1"/>
    <x:col min="2" max="2" width="18" hidden="0" customWidth="1"/>
    <x:col min="3" max="3" width="16" hidden="0" customWidth="1"/>
    <x:col min="4" max="4" width="42" hidden="0" customWidth="1"/>
    <x:col min="5" max="5" width="16" hidden="0" customWidth="1"/>
    <x:col min="6" max="6" width="20" hidden="0" customWidth="1"/>
  </x:cols>
  <x:sheetData>
    <x:row r="1" ht="34" customHeight="1">
      <x:c r="A1" s="349" t="str">
        <x:v>Bewertungsrechnung</x:v>
      </x:c>
      <x:c r="B1" s="349"/>
      <x:c r="C1" s="349"/>
      <x:c r="D1" s="349"/>
      <x:c r="E1" s="349"/>
      <x:c r="F1" s="349"/>
      <x:c r="G1" s="349"/>
      <x:c r="H1" s="349"/>
    </x:row>
    <x:row r="2" ht="25" customHeight="1">
      <x:c r="A2" s="352" t="str">
        <x:v>Formelbasierte Verhandlungshilfe - keine Feststellung des Verkehrswerts und keine Markt-Benchmark</x:v>
      </x:c>
      <x:c r="B2" s="352" t="str">
        <x:v>Formelbasierte Verhandlungshilfe - keine Feststellung des Verkehrswerts und keine Markt-Benchmark</x:v>
      </x:c>
      <x:c r="C2" s="352" t="str">
        <x:v>Formelbasierte Verhandlungshilfe - keine Feststellung des Verkehrswerts und keine Markt-Benchmark</x:v>
      </x:c>
      <x:c r="D2" s="352" t="str">
        <x:v>Formelbasierte Verhandlungshilfe - keine Feststellung des Verkehrswerts und keine Markt-Benchmark</x:v>
      </x:c>
      <x:c r="E2" s="352" t="str">
        <x:v>Formelbasierte Verhandlungshilfe - keine Feststellung des Verkehrswerts und keine Markt-Benchmark</x:v>
      </x:c>
      <x:c r="F2" s="352" t="str">
        <x:v>Formelbasierte Verhandlungshilfe - keine Feststellung des Verkehrswerts und keine Markt-Benchmark</x:v>
      </x:c>
      <x:c r="G2" s="352" t="str">
        <x:v>Formelbasierte Verhandlungshilfe - keine Feststellung des Verkehrswerts und keine Markt-Benchmark</x:v>
      </x:c>
      <x:c r="H2" s="352" t="str">
        <x:v>Formelbasierte Verhandlungshilfe - keine Feststellung des Verkehrswerts und keine Markt-Benchmark</x:v>
      </x:c>
    </x:row>
    <x:row r="3">
      <x:c r="A3" s="238"/>
      <x:c r="B3" s="238"/>
      <x:c r="C3" s="238"/>
      <x:c r="D3" s="238"/>
      <x:c r="E3" s="238"/>
      <x:c r="F3" s="238"/>
      <x:c r="G3" s="238"/>
      <x:c r="H3" s="238"/>
    </x:row>
    <x:row r="4" ht="29" customHeight="1">
      <x:c r="A4" s="355"/>
      <x:c r="B4" s="355"/>
      <x:c r="C4" s="355"/>
      <x:c r="D4" s="355"/>
      <x:c r="E4" s="355"/>
      <x:c r="F4" s="355"/>
      <x:c r="G4" s="355"/>
      <x:c r="H4" s="355"/>
    </x:row>
    <x:row r="5">
      <x:c r="A5" s="240" t="str">
        <x:v>Eingaben - bitte durch belastbare Transaktionsdaten ersetzen</x:v>
      </x:c>
      <x:c r="B5" s="241"/>
      <x:c r="C5" s="241"/>
      <x:c r="D5" s="242"/>
      <x:c r="E5" s="238"/>
      <x:c r="F5" s="238"/>
      <x:c r="G5" s="238"/>
      <x:c r="H5" s="238"/>
    </x:row>
    <x:row r="6" ht="32" customHeight="1">
      <x:c r="A6" s="252" t="str">
        <x:v>Position</x:v>
      </x:c>
      <x:c r="B6" s="254" t="str">
        <x:v>Wert</x:v>
      </x:c>
      <x:c r="C6" s="254" t="str">
        <x:v>Einheit</x:v>
      </x:c>
      <x:c r="D6" s="253" t="str">
        <x:v>Hinweis</x:v>
      </x:c>
      <x:c r="E6" s="238"/>
      <x:c r="F6" s="238"/>
      <x:c r="G6" s="238"/>
      <x:c r="H6" s="238"/>
    </x:row>
    <x:row r="7">
      <x:c r="A7" s="121" t="str">
        <x:v>Nachhaltiger Umsatz GKV</x:v>
      </x:c>
      <x:c r="B7" s="304"/>
      <x:c r="C7" s="121" t="str">
        <x:v>EUR p.a.</x:v>
      </x:c>
      <x:c r="D7" s="121" t="str">
        <x:v>Bereinigt und fortführbar</x:v>
      </x:c>
      <x:c r="E7" s="238"/>
      <x:c r="F7" s="238"/>
      <x:c r="G7" s="238"/>
      <x:c r="H7" s="238"/>
    </x:row>
    <x:row r="8">
      <x:c r="A8" s="126" t="str">
        <x:v>Nachhaltiger Umsatz PKV</x:v>
      </x:c>
      <x:c r="B8" s="305"/>
      <x:c r="C8" s="126" t="str">
        <x:v>EUR p.a.</x:v>
      </x:c>
      <x:c r="D8" s="126" t="str">
        <x:v>Arztbindung kritisch prüfen</x:v>
      </x:c>
      <x:c r="E8" s="238"/>
      <x:c r="F8" s="238"/>
      <x:c r="G8" s="238"/>
      <x:c r="H8" s="238"/>
    </x:row>
    <x:row r="9">
      <x:c r="A9" s="126" t="str">
        <x:v>Nachhaltiger Umsatz Selbstzahler</x:v>
      </x:c>
      <x:c r="B9" s="305"/>
      <x:c r="C9" s="126" t="str">
        <x:v>EUR p.a.</x:v>
      </x:c>
      <x:c r="D9" s="126" t="str">
        <x:v>Indikation und Fortführbarkeit prüfen</x:v>
      </x:c>
      <x:c r="E9" s="238"/>
      <x:c r="F9" s="238"/>
      <x:c r="G9" s="238"/>
      <x:c r="H9" s="238"/>
    </x:row>
    <x:row r="10">
      <x:c r="A10" s="126" t="str">
        <x:v>Sonstige nachhaltige Erlöse</x:v>
      </x:c>
      <x:c r="B10" s="305"/>
      <x:c r="C10" s="126" t="str">
        <x:v>EUR p.a.</x:v>
      </x:c>
      <x:c r="D10" s="126" t="str">
        <x:v>Nur fortführbare Erlöse</x:v>
      </x:c>
      <x:c r="E10" s="238"/>
      <x:c r="F10" s="238"/>
      <x:c r="G10" s="238"/>
      <x:c r="H10" s="238"/>
    </x:row>
    <x:row r="11">
      <x:c r="A11" s="126" t="str">
        <x:v>Personalaufwand</x:v>
      </x:c>
      <x:c r="B11" s="305"/>
      <x:c r="C11" s="126" t="str">
        <x:v>EUR p.a.</x:v>
      </x:c>
      <x:c r="D11" s="126" t="str">
        <x:v>Vollkosten inklusive Nebenkosten</x:v>
      </x:c>
      <x:c r="E11" s="238"/>
      <x:c r="F11" s="238"/>
      <x:c r="G11" s="238"/>
      <x:c r="H11" s="238"/>
    </x:row>
    <x:row r="12">
      <x:c r="A12" s="126" t="str">
        <x:v>Raumkosten</x:v>
      </x:c>
      <x:c r="B12" s="305"/>
      <x:c r="C12" s="126" t="str">
        <x:v>EUR p.a.</x:v>
      </x:c>
      <x:c r="D12" s="126" t="str">
        <x:v>Miete, Nebenkosten, Anpassungen</x:v>
      </x:c>
      <x:c r="E12" s="238"/>
      <x:c r="F12" s="238"/>
      <x:c r="G12" s="238"/>
      <x:c r="H12" s="238"/>
    </x:row>
    <x:row r="13">
      <x:c r="A13" s="126" t="str">
        <x:v>Material und Medizintechnik</x:v>
      </x:c>
      <x:c r="B13" s="305"/>
      <x:c r="C13" s="126" t="str">
        <x:v>EUR p.a.</x:v>
      </x:c>
      <x:c r="D13" s="126" t="str">
        <x:v>Verbrauch, Wartung, Leasing</x:v>
      </x:c>
      <x:c r="E13" s="238"/>
      <x:c r="F13" s="238"/>
      <x:c r="G13" s="238"/>
      <x:c r="H13" s="238"/>
    </x:row>
    <x:row r="14">
      <x:c r="A14" s="126" t="str">
        <x:v>IT, Verwaltung und sonstige Kosten</x:v>
      </x:c>
      <x:c r="B14" s="305"/>
      <x:c r="C14" s="126" t="str">
        <x:v>EUR p.a.</x:v>
      </x:c>
      <x:c r="D14" s="126" t="str">
        <x:v>Fortführbare Kosten</x:v>
      </x:c>
      <x:c r="E14" s="238"/>
      <x:c r="F14" s="238"/>
      <x:c r="G14" s="238"/>
      <x:c r="H14" s="238"/>
    </x:row>
    <x:row r="15">
      <x:c r="A15" s="126" t="str">
        <x:v>Kalkulatorischer Arztlohn / Ersatz</x:v>
      </x:c>
      <x:c r="B15" s="306"/>
      <x:c r="C15" s="126" t="str">
        <x:v>EUR p.a.</x:v>
      </x:c>
      <x:c r="D15" s="126" t="str">
        <x:v>Marktgerechte Ersatzkosten</x:v>
      </x:c>
      <x:c r="E15" s="238"/>
      <x:c r="F15" s="238"/>
      <x:c r="G15" s="238"/>
      <x:c r="H15" s="238"/>
    </x:row>
    <x:row r="16">
      <x:c r="A16" s="126" t="str">
        <x:v>Nachhaltiger Gesamtumsatz</x:v>
      </x:c>
      <x:c r="B16" s="307" t="str">
        <x:f>IF(COUNT(B7:B15)&lt;9,"",SUM(B7:B10))</x:f>
      </x:c>
      <x:c r="C16" s="126" t="str">
        <x:v>EUR p.a.</x:v>
      </x:c>
      <x:c r="D16" s="126" t="str">
        <x:v>Formel</x:v>
      </x:c>
      <x:c r="E16" s="238"/>
      <x:c r="F16" s="238"/>
      <x:c r="G16" s="238"/>
      <x:c r="H16" s="238"/>
    </x:row>
    <x:row r="17">
      <x:c r="A17" s="126" t="str">
        <x:v>Ergebnis vor Arztlohn</x:v>
      </x:c>
      <x:c r="B17" s="307" t="str">
        <x:f>IF(B16="","",B16-SUM(B11:B14))</x:f>
      </x:c>
      <x:c r="C17" s="126" t="str">
        <x:v>EUR p.a.</x:v>
      </x:c>
      <x:c r="D17" s="126" t="str">
        <x:v>Formel</x:v>
      </x:c>
      <x:c r="E17" s="238"/>
      <x:c r="F17" s="238"/>
      <x:c r="G17" s="238"/>
      <x:c r="H17" s="238"/>
    </x:row>
    <x:row r="18">
      <x:c r="A18" s="126" t="str">
        <x:v>Nachhaltiger Ertrag</x:v>
      </x:c>
      <x:c r="B18" s="307" t="str">
        <x:f>IF(B17="","",B17-B15)</x:f>
      </x:c>
      <x:c r="C18" s="126" t="str">
        <x:v>EUR p.a.</x:v>
      </x:c>
      <x:c r="D18" s="126" t="str">
        <x:v>Formel</x:v>
      </x:c>
      <x:c r="E18" s="238"/>
      <x:c r="F18" s="238"/>
      <x:c r="G18" s="238"/>
      <x:c r="H18" s="238"/>
    </x:row>
    <x:row r="19">
      <x:c r="A19" s="126" t="str">
        <x:v>Kapitalisierungsfaktor</x:v>
      </x:c>
      <x:c r="B19" s="308"/>
      <x:c r="C19" s="126" t="str">
        <x:v>x</x:v>
      </x:c>
      <x:c r="D19" s="126" t="str">
        <x:v>Verhandlungsannahme, kein Benchmark</x:v>
      </x:c>
      <x:c r="E19" s="238"/>
      <x:c r="F19" s="238"/>
      <x:c r="G19" s="238"/>
      <x:c r="H19" s="238"/>
    </x:row>
    <x:row r="20">
      <x:c r="A20" s="126" t="str">
        <x:v>Sachwert übernehmbarer Einrichtung</x:v>
      </x:c>
      <x:c r="B20" s="305"/>
      <x:c r="C20" s="126" t="str">
        <x:v>EUR</x:v>
      </x:c>
      <x:c r="D20" s="126" t="str">
        <x:v>Nur tatsächlich übernehmbare Werte</x:v>
      </x:c>
      <x:c r="E20" s="238"/>
      <x:c r="F20" s="238"/>
      <x:c r="G20" s="238"/>
      <x:c r="H20" s="238"/>
    </x:row>
    <x:row r="21">
      <x:c r="A21" s="126" t="str">
        <x:v>Sicherheitsabschlag</x:v>
      </x:c>
      <x:c r="B21" s="309"/>
      <x:c r="C21" s="126" t="str">
        <x:v>%</x:v>
      </x:c>
      <x:c r="D21" s="126" t="str">
        <x:v>Transaktionsspezifisch</x:v>
      </x:c>
      <x:c r="E21" s="238"/>
      <x:c r="F21" s="238"/>
      <x:c r="G21" s="238"/>
      <x:c r="H21" s="238"/>
    </x:row>
    <x:row r="22">
      <x:c r="A22" s="133" t="str">
        <x:v>Notwendige Nachinvestitionen</x:v>
      </x:c>
      <x:c r="B22" s="306"/>
      <x:c r="C22" s="133" t="str">
        <x:v>EUR</x:v>
      </x:c>
      <x:c r="D22" s="133" t="str">
        <x:v>Kurzfristig erforderlich</x:v>
      </x:c>
      <x:c r="E22" s="238"/>
      <x:c r="F22" s="238"/>
      <x:c r="G22" s="238"/>
      <x:c r="H22" s="238"/>
    </x:row>
    <x:row r="23">
      <x:c r="A23" s="238"/>
      <x:c r="B23" s="238"/>
      <x:c r="C23" s="238"/>
      <x:c r="D23" s="238"/>
      <x:c r="E23" s="238"/>
      <x:c r="F23" s="238"/>
      <x:c r="G23" s="238"/>
      <x:c r="H23" s="238"/>
    </x:row>
    <x:row r="24">
      <x:c r="A24" s="240" t="str">
        <x:v>Ergebnis</x:v>
      </x:c>
      <x:c r="B24" s="241"/>
      <x:c r="C24" s="241"/>
      <x:c r="D24" s="242"/>
      <x:c r="E24" s="238"/>
      <x:c r="F24" s="238"/>
      <x:c r="G24" s="238"/>
      <x:c r="H24" s="238"/>
    </x:row>
    <x:row r="25">
      <x:c r="A25" s="121" t="str">
        <x:v>Immaterieller Wert</x:v>
      </x:c>
      <x:c r="B25" s="310" t="str">
        <x:f>IF(OR(B18="",B19=""),"",MAX(0,B18*B19))</x:f>
      </x:c>
      <x:c r="C25" s="238"/>
      <x:c r="D25" s="238"/>
      <x:c r="E25" s="238"/>
      <x:c r="F25" s="238"/>
      <x:c r="G25" s="238"/>
      <x:c r="H25" s="238"/>
    </x:row>
    <x:row r="26">
      <x:c r="A26" s="126" t="str">
        <x:v>Unternehmenswert vor Abschlag</x:v>
      </x:c>
      <x:c r="B26" s="311" t="str">
        <x:f>IF(OR(B25="",B20=""),"",B25+B20)</x:f>
      </x:c>
      <x:c r="C26" s="238"/>
      <x:c r="D26" s="238"/>
      <x:c r="E26" s="238"/>
      <x:c r="F26" s="238"/>
      <x:c r="G26" s="238"/>
      <x:c r="H26" s="238"/>
    </x:row>
    <x:row r="27">
      <x:c r="A27" s="126" t="str">
        <x:v>Wert nach Abschlag und Investitionen</x:v>
      </x:c>
      <x:c r="B27" s="312" t="str">
        <x:f>IF(OR(B26="",B21="",B22=""),"",MAX(0,(B26-B22)*(1-B21)))</x:f>
      </x:c>
      <x:c r="C27" s="238"/>
      <x:c r="D27" s="238"/>
      <x:c r="E27" s="238"/>
      <x:c r="F27" s="238"/>
      <x:c r="G27" s="238"/>
      <x:c r="H27" s="238"/>
    </x:row>
    <x:row r="28">
      <x:c r="A28" s="133" t="str">
        <x:v>Hinweis</x:v>
      </x:c>
      <x:c r="B28" s="133" t="str">
        <x:v>Ergebnis erst belastbar, wenn alle gelben Eingaben befüllt und geprüft sind.</x:v>
      </x:c>
      <x:c r="C28" s="238"/>
      <x:c r="D28" s="238"/>
      <x:c r="E28" s="238"/>
      <x:c r="F28" s="238"/>
      <x:c r="G28" s="238"/>
      <x:c r="H28" s="238"/>
    </x:row>
    <x:row r="29">
      <x:c r="A29" s="238"/>
      <x:c r="B29" s="238"/>
      <x:c r="C29" s="238"/>
      <x:c r="D29" s="238"/>
      <x:c r="E29" s="238"/>
      <x:c r="F29" s="238"/>
      <x:c r="G29" s="238"/>
      <x:c r="H29" s="238"/>
    </x:row>
    <x:row r="30">
      <x:c r="A30" s="240" t="str">
        <x:v>Szenarien - Faktoren sind editierbare Verhandlungsannahmen, keine Marktwerte</x:v>
      </x:c>
      <x:c r="B30" s="241"/>
      <x:c r="C30" s="241"/>
      <x:c r="D30" s="241"/>
      <x:c r="E30" s="241"/>
      <x:c r="F30" s="242"/>
      <x:c r="G30" s="238"/>
      <x:c r="H30" s="238"/>
    </x:row>
    <x:row r="31" ht="32" customHeight="1">
      <x:c r="A31" s="252" t="str">
        <x:v>Szenario</x:v>
      </x:c>
      <x:c r="B31" s="254" t="str">
        <x:v>Ertragsfaktor</x:v>
      </x:c>
      <x:c r="C31" s="254" t="str">
        <x:v>Faktor-Anpassung</x:v>
      </x:c>
      <x:c r="D31" s="254" t="str">
        <x:v>Abschlag-Anpassung</x:v>
      </x:c>
      <x:c r="E31" s="254" t="str">
        <x:v>Sachwertfaktor</x:v>
      </x:c>
      <x:c r="F31" s="253" t="str">
        <x:v>Ergebnis</x:v>
      </x:c>
      <x:c r="G31" s="238"/>
      <x:c r="H31" s="238"/>
    </x:row>
    <x:row r="32">
      <x:c r="A32" s="121" t="str">
        <x:v>Vorsichtig</x:v>
      </x:c>
      <x:c r="B32" s="313" t="n">
        <x:v>0.85</x:v>
      </x:c>
      <x:c r="C32" s="314" t="n">
        <x:v>-1</x:v>
      </x:c>
      <x:c r="D32" s="315" t="n">
        <x:v>0.05</x:v>
      </x:c>
      <x:c r="E32" s="316" t="n">
        <x:v>0.9</x:v>
      </x:c>
      <x:c r="F32" s="317" t="str">
        <x:f>IF(OR($B$18="",$B$19="",$B$20="",$B$21="",$B$22=""),"",MAX(0,(MAX(0,$B$18*B32*MAX(0,$B$19+C32))+$B$20*E32-$B$22)*(1-MAX(0,$B$21+D32))))</x:f>
      </x:c>
      <x:c r="G32" s="238"/>
      <x:c r="H32" s="238"/>
    </x:row>
    <x:row r="33">
      <x:c r="A33" s="126" t="str">
        <x:v>Basis</x:v>
      </x:c>
      <x:c r="B33" s="318" t="n">
        <x:v>1</x:v>
      </x:c>
      <x:c r="C33" s="319" t="n">
        <x:v>0</x:v>
      </x:c>
      <x:c r="D33" s="320" t="n">
        <x:v>0</x:v>
      </x:c>
      <x:c r="E33" s="321" t="n">
        <x:v>1</x:v>
      </x:c>
      <x:c r="F33" s="322" t="str">
        <x:f>IF(OR($B$18="",$B$19="",$B$20="",$B$21="",$B$22=""),"",MAX(0,(MAX(0,$B$18*B33*MAX(0,$B$19+C33))+$B$20*E33-$B$22)*(1-MAX(0,$B$21+D33))))</x:f>
      </x:c>
      <x:c r="G33" s="238"/>
      <x:c r="H33" s="238"/>
    </x:row>
    <x:row r="34">
      <x:c r="A34" s="133" t="str">
        <x:v>Ambitioniert</x:v>
      </x:c>
      <x:c r="B34" s="323" t="n">
        <x:v>1.15</x:v>
      </x:c>
      <x:c r="C34" s="324" t="n">
        <x:v>1</x:v>
      </x:c>
      <x:c r="D34" s="325" t="n">
        <x:v>-0.05</x:v>
      </x:c>
      <x:c r="E34" s="326" t="n">
        <x:v>1</x:v>
      </x:c>
      <x:c r="F34" s="327" t="str">
        <x:f>IF(OR($B$18="",$B$19="",$B$20="",$B$21="",$B$22=""),"",MAX(0,(MAX(0,$B$18*B34*MAX(0,$B$19+C34))+$B$20*E34-$B$22)*(1-MAX(0,$B$21+D34))))</x:f>
      </x:c>
      <x:c r="G34" s="238"/>
      <x:c r="H34" s="238"/>
    </x:row>
  </x:sheetData>
  <x:mergeCells>
    <x:mergeCell ref="A1:F1"/>
    <x:mergeCell ref="A2:H2"/>
    <x:mergeCell ref="A5:D5"/>
    <x:mergeCell ref="A24:D24"/>
    <x:mergeCell ref="A30:F30"/>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9" hidden="0" customWidth="1"/>
    <x:col min="2" max="2" width="14" hidden="0" customWidth="1"/>
    <x:col min="3" max="3" width="16" hidden="0" customWidth="1"/>
    <x:col min="4" max="4" width="40" hidden="0" customWidth="1"/>
    <x:col min="5" max="5" width="12" hidden="0" customWidth="1"/>
    <x:col min="6" max="6" width="12" hidden="0" customWidth="1"/>
    <x:col min="7" max="7" width="14" hidden="0" customWidth="1"/>
    <x:col min="8" max="8" width="14" hidden="0" customWidth="1"/>
    <x:col min="9" max="9" width="10" hidden="0" customWidth="1"/>
    <x:col min="10" max="10" width="18" hidden="0" customWidth="1"/>
    <x:col min="11" max="11" width="18" hidden="0" customWidth="1"/>
    <x:col min="12" max="12" width="12" hidden="0" customWidth="1"/>
    <x:col min="13" max="13" width="10" hidden="0" customWidth="1"/>
    <x:col min="14" max="14" width="12" hidden="0" customWidth="1"/>
    <x:col min="15" max="15" width="10" hidden="0" customWidth="1"/>
    <x:col min="16" max="16" width="10" hidden="0" customWidth="1"/>
    <x:col min="17" max="17" width="28" hidden="0" customWidth="1"/>
  </x:cols>
  <x:sheetData>
    <x:row r="1" ht="34" customHeight="1">
      <x:c r="A1" s="349" t="str">
        <x:v>100-Tage-Übergabeplan</x:v>
      </x:c>
      <x:c r="B1" s="349"/>
      <x:c r="C1" s="349"/>
      <x:c r="D1" s="349"/>
      <x:c r="E1" s="349"/>
      <x:c r="F1" s="349"/>
      <x:c r="G1" s="349"/>
      <x:c r="H1" s="349"/>
      <x:c r="I1" s="349"/>
      <x:c r="J1" s="349"/>
      <x:c r="K1" s="349"/>
      <x:c r="L1" s="349"/>
      <x:c r="M1" s="349"/>
      <x:c r="N1" s="349"/>
      <x:c r="O1" s="349"/>
      <x:c r="P1" s="349"/>
      <x:c r="Q1" s="349"/>
    </x:row>
    <x:row r="2" ht="25" customHeight="1">
      <x:c r="A2" s="352" t="str">
        <x:v>Vorbereitung, Tag 0, Stabilisierung, Transparenz, Standardisierung und Übergabe in die Linie</x:v>
      </x:c>
      <x:c r="B2" s="352" t="str">
        <x:v>Vorbereitung, Tag 0, Stabilisierung, Transparenz, Standardisierung und Übergabe in die Linie</x:v>
      </x:c>
      <x:c r="C2" s="352" t="str">
        <x:v>Vorbereitung, Tag 0, Stabilisierung, Transparenz, Standardisierung und Übergabe in die Linie</x:v>
      </x:c>
      <x:c r="D2" s="352" t="str">
        <x:v>Vorbereitung, Tag 0, Stabilisierung, Transparenz, Standardisierung und Übergabe in die Linie</x:v>
      </x:c>
      <x:c r="E2" s="352" t="str">
        <x:v>Vorbereitung, Tag 0, Stabilisierung, Transparenz, Standardisierung und Übergabe in die Linie</x:v>
      </x:c>
      <x:c r="F2" s="352" t="str">
        <x:v>Vorbereitung, Tag 0, Stabilisierung, Transparenz, Standardisierung und Übergabe in die Linie</x:v>
      </x:c>
      <x:c r="G2" s="352" t="str">
        <x:v>Vorbereitung, Tag 0, Stabilisierung, Transparenz, Standardisierung und Übergabe in die Linie</x:v>
      </x:c>
      <x:c r="H2" s="352" t="str">
        <x:v>Vorbereitung, Tag 0, Stabilisierung, Transparenz, Standardisierung und Übergabe in die Linie</x:v>
      </x:c>
      <x:c r="I2" s="352"/>
      <x:c r="J2" s="352"/>
      <x:c r="K2" s="352"/>
      <x:c r="L2" s="352"/>
      <x:c r="M2" s="352"/>
      <x:c r="N2" s="352"/>
      <x:c r="O2" s="352"/>
      <x:c r="P2" s="352"/>
      <x:c r="Q2" s="352"/>
    </x:row>
    <x:row r="3">
      <x:c r="A3" s="298" t="str">
        <x:v>Stichtag</x:v>
      </x:c>
      <x:c r="B3" s="336" t="n">
        <x:v>46296</x:v>
      </x:c>
      <x:c r="C3" s="238"/>
      <x:c r="D3" s="238"/>
      <x:c r="E3" s="238"/>
      <x:c r="F3" s="238"/>
      <x:c r="G3" s="238"/>
      <x:c r="H3" s="238"/>
      <x:c r="I3" s="238"/>
      <x:c r="J3" s="238"/>
      <x:c r="K3" s="238"/>
      <x:c r="L3" s="238"/>
      <x:c r="M3" s="238"/>
      <x:c r="N3" s="238"/>
      <x:c r="O3" s="238"/>
      <x:c r="P3" s="238"/>
      <x:c r="Q3" s="238"/>
    </x:row>
    <x:row r="4" ht="29" customHeight="1">
      <x:c r="A4" s="364" t="str">
        <x:v>Fortschritt</x:v>
      </x:c>
      <x:c r="B4" s="366" t="n">
        <x:f>IFERROR(AVERAGE(N7:N46),0)</x:f>
        <x:v>0</x:v>
      </x:c>
      <x:c r="C4" s="355"/>
      <x:c r="D4" s="355"/>
      <x:c r="E4" s="355"/>
      <x:c r="F4" s="355"/>
      <x:c r="G4" s="355"/>
      <x:c r="H4" s="355"/>
      <x:c r="I4" s="355"/>
      <x:c r="J4" s="355"/>
      <x:c r="K4" s="355"/>
      <x:c r="L4" s="355"/>
      <x:c r="M4" s="355"/>
      <x:c r="N4" s="355"/>
      <x:c r="O4" s="355"/>
      <x:c r="P4" s="355"/>
      <x:c r="Q4" s="355"/>
    </x:row>
    <x:row r="5">
      <x:c r="A5" s="238"/>
      <x:c r="B5" s="238"/>
      <x:c r="C5" s="238"/>
      <x:c r="D5" s="238"/>
      <x:c r="E5" s="238"/>
      <x:c r="F5" s="238"/>
      <x:c r="G5" s="238"/>
      <x:c r="H5" s="238"/>
      <x:c r="I5" s="238"/>
      <x:c r="J5" s="238"/>
      <x:c r="K5" s="238"/>
      <x:c r="L5" s="238"/>
      <x:c r="M5" s="238"/>
      <x:c r="N5" s="238"/>
      <x:c r="O5" s="238"/>
      <x:c r="P5" s="238"/>
      <x:c r="Q5" s="238"/>
    </x:row>
    <x:row r="6" ht="32" customHeight="1">
      <x:c r="A6" s="252" t="str">
        <x:v>ID</x:v>
      </x:c>
      <x:c r="B6" s="254" t="str">
        <x:v>Phase</x:v>
      </x:c>
      <x:c r="C6" s="254" t="str">
        <x:v>Bereich</x:v>
      </x:c>
      <x:c r="D6" s="254" t="str">
        <x:v>Aufgabe</x:v>
      </x:c>
      <x:c r="E6" s="254" t="str">
        <x:v>Start-Offset</x:v>
      </x:c>
      <x:c r="F6" s="254" t="str">
        <x:v>Fällig-Offset</x:v>
      </x:c>
      <x:c r="G6" s="254" t="str">
        <x:v>Startdatum</x:v>
      </x:c>
      <x:c r="H6" s="254" t="str">
        <x:v>Fälligkeitsdatum</x:v>
      </x:c>
      <x:c r="I6" s="254" t="str">
        <x:v>Dauer</x:v>
      </x:c>
      <x:c r="J6" s="254" t="str">
        <x:v>Abhängigkeit</x:v>
      </x:c>
      <x:c r="K6" s="254" t="str">
        <x:v>Verantwortlich</x:v>
      </x:c>
      <x:c r="L6" s="254" t="str">
        <x:v>Status</x:v>
      </x:c>
      <x:c r="M6" s="254" t="str">
        <x:v>Priorität</x:v>
      </x:c>
      <x:c r="N6" s="254" t="str">
        <x:v>Fortschritt</x:v>
      </x:c>
      <x:c r="O6" s="254" t="str">
        <x:v>Risiko</x:v>
      </x:c>
      <x:c r="P6" s="254" t="str">
        <x:v>Überfällig</x:v>
      </x:c>
      <x:c r="Q6" s="253" t="str">
        <x:v>Kommentar</x:v>
      </x:c>
    </x:row>
    <x:row r="7">
      <x:c r="A7" s="121" t="str">
        <x:v>T01</x:v>
      </x:c>
      <x:c r="B7" s="121" t="str">
        <x:v>Vor Closing</x:v>
      </x:c>
      <x:c r="C7" s="121" t="str">
        <x:v>Zulassung</x:v>
      </x:c>
      <x:c r="D7" s="121" t="str">
        <x:v>Planungsstatus und Übergabeweg final bestätigen</x:v>
      </x:c>
      <x:c r="E7" s="121" t="n">
        <x:v>-60</x:v>
      </x:c>
      <x:c r="F7" s="121" t="n">
        <x:v>-45</x:v>
      </x:c>
      <x:c r="G7" s="330" t="n">
        <x:f>IF($B$3="","",$B$3+E7)</x:f>
        <x:v>46236</x:v>
      </x:c>
      <x:c r="H7" s="330" t="n">
        <x:f>IF($B$3="","",$B$3+F7)</x:f>
        <x:v>46251</x:v>
      </x:c>
      <x:c r="I7" s="121" t="n">
        <x:f>IF(OR(G7="",H7=""),"",H7-G7+1)</x:f>
        <x:v>16</x:v>
      </x:c>
      <x:c r="J7" s="121"/>
      <x:c r="K7" s="292" t="str">
        <x:v>Transaktionsleitung</x:v>
      </x:c>
      <x:c r="L7" s="267" t="str">
        <x:v>offen</x:v>
      </x:c>
      <x:c r="M7" s="267" t="str">
        <x:v>hoch</x:v>
      </x:c>
      <x:c r="N7" s="331" t="n">
        <x:v>0</x:v>
      </x:c>
      <x:c r="O7" s="293" t="str">
        <x:v>hoch</x:v>
      </x:c>
      <x:c r="P7" s="121" t="str">
        <x:f>IF(AND(L7&lt;&gt;"erledigt",H7&lt;&gt;"",H7&lt;TODAY()),"ja","nein")</x:f>
        <x:v>ja</x:v>
      </x:c>
      <x:c r="Q7" s="271"/>
    </x:row>
    <x:row r="8">
      <x:c r="A8" s="126" t="str">
        <x:v>T02</x:v>
      </x:c>
      <x:c r="B8" s="126" t="str">
        <x:v>Vor Closing</x:v>
      </x:c>
      <x:c r="C8" s="126" t="str">
        <x:v>Finanzierung</x:v>
      </x:c>
      <x:c r="D8" s="126" t="str">
        <x:v>Finanzierungspaket und Liquiditätsreserve freigeben</x:v>
      </x:c>
      <x:c r="E8" s="126" t="n">
        <x:v>-60</x:v>
      </x:c>
      <x:c r="F8" s="126" t="n">
        <x:v>-30</x:v>
      </x:c>
      <x:c r="G8" s="332" t="n">
        <x:f>IF($B$3="","",$B$3+E8)</x:f>
        <x:v>46236</x:v>
      </x:c>
      <x:c r="H8" s="332" t="n">
        <x:f>IF($B$3="","",$B$3+F8)</x:f>
        <x:v>46266</x:v>
      </x:c>
      <x:c r="I8" s="126" t="n">
        <x:f>IF(OR(G8="",H8=""),"",H8-G8+1)</x:f>
        <x:v>31</x:v>
      </x:c>
      <x:c r="J8" s="126" t="str">
        <x:v>T01</x:v>
      </x:c>
      <x:c r="K8" s="294" t="str">
        <x:v>Finanzteam</x:v>
      </x:c>
      <x:c r="L8" s="274" t="str">
        <x:v>offen</x:v>
      </x:c>
      <x:c r="M8" s="274" t="str">
        <x:v>hoch</x:v>
      </x:c>
      <x:c r="N8" s="333" t="n">
        <x:v>0</x:v>
      </x:c>
      <x:c r="O8" s="295" t="str">
        <x:v>hoch</x:v>
      </x:c>
      <x:c r="P8" s="126" t="str">
        <x:f>IF(AND(L8&lt;&gt;"erledigt",H8&lt;&gt;"",H8&lt;TODAY()),"ja","nein")</x:f>
        <x:v>ja</x:v>
      </x:c>
      <x:c r="Q8" s="278"/>
    </x:row>
    <x:row r="9">
      <x:c r="A9" s="126" t="str">
        <x:v>T03</x:v>
      </x:c>
      <x:c r="B9" s="126" t="str">
        <x:v>Vor Closing</x:v>
      </x:c>
      <x:c r="C9" s="126" t="str">
        <x:v>Vertrag</x:v>
      </x:c>
      <x:c r="D9" s="126" t="str">
        <x:v>Closing-Bedingungen und offene Punkte bestätigen</x:v>
      </x:c>
      <x:c r="E9" s="126" t="n">
        <x:v>-45</x:v>
      </x:c>
      <x:c r="F9" s="126" t="n">
        <x:v>-14</x:v>
      </x:c>
      <x:c r="G9" s="332" t="n">
        <x:f>IF($B$3="","",$B$3+E9)</x:f>
        <x:v>46251</x:v>
      </x:c>
      <x:c r="H9" s="332" t="n">
        <x:f>IF($B$3="","",$B$3+F9)</x:f>
        <x:v>46282</x:v>
      </x:c>
      <x:c r="I9" s="126" t="n">
        <x:f>IF(OR(G9="",H9=""),"",H9-G9+1)</x:f>
        <x:v>32</x:v>
      </x:c>
      <x:c r="J9" s="126" t="str">
        <x:v>T01,T02</x:v>
      </x:c>
      <x:c r="K9" s="294" t="str">
        <x:v>Rechtsberatung</x:v>
      </x:c>
      <x:c r="L9" s="274" t="str">
        <x:v>offen</x:v>
      </x:c>
      <x:c r="M9" s="274" t="str">
        <x:v>hoch</x:v>
      </x:c>
      <x:c r="N9" s="333" t="n">
        <x:v>0</x:v>
      </x:c>
      <x:c r="O9" s="295" t="str">
        <x:v>hoch</x:v>
      </x:c>
      <x:c r="P9" s="126" t="str">
        <x:f>IF(AND(L9&lt;&gt;"erledigt",H9&lt;&gt;"",H9&lt;TODAY()),"ja","nein")</x:f>
        <x:v>nein</x:v>
      </x:c>
      <x:c r="Q9" s="278"/>
    </x:row>
    <x:row r="10">
      <x:c r="A10" s="126" t="str">
        <x:v>T04</x:v>
      </x:c>
      <x:c r="B10" s="126" t="str">
        <x:v>Vor Closing</x:v>
      </x:c>
      <x:c r="C10" s="126" t="str">
        <x:v>Immobilie</x:v>
      </x:c>
      <x:c r="D10" s="126" t="str">
        <x:v>Vermieterzustimmung und Übergabe Räume sichern</x:v>
      </x:c>
      <x:c r="E10" s="126" t="n">
        <x:v>-45</x:v>
      </x:c>
      <x:c r="F10" s="126" t="n">
        <x:v>-14</x:v>
      </x:c>
      <x:c r="G10" s="332" t="n">
        <x:f>IF($B$3="","",$B$3+E10)</x:f>
        <x:v>46251</x:v>
      </x:c>
      <x:c r="H10" s="332" t="n">
        <x:f>IF($B$3="","",$B$3+F10)</x:f>
        <x:v>46282</x:v>
      </x:c>
      <x:c r="I10" s="126" t="n">
        <x:f>IF(OR(G10="",H10=""),"",H10-G10+1)</x:f>
        <x:v>32</x:v>
      </x:c>
      <x:c r="J10" s="126" t="str">
        <x:v>T03</x:v>
      </x:c>
      <x:c r="K10" s="294" t="str">
        <x:v>Projektleitung</x:v>
      </x:c>
      <x:c r="L10" s="274" t="str">
        <x:v>offen</x:v>
      </x:c>
      <x:c r="M10" s="274" t="str">
        <x:v>hoch</x:v>
      </x:c>
      <x:c r="N10" s="333" t="n">
        <x:v>0</x:v>
      </x:c>
      <x:c r="O10" s="295" t="str">
        <x:v>hoch</x:v>
      </x:c>
      <x:c r="P10" s="126" t="str">
        <x:f>IF(AND(L10&lt;&gt;"erledigt",H10&lt;&gt;"",H10&lt;TODAY()),"ja","nein")</x:f>
        <x:v>nein</x:v>
      </x:c>
      <x:c r="Q10" s="278"/>
    </x:row>
    <x:row r="11">
      <x:c r="A11" s="126" t="str">
        <x:v>T05</x:v>
      </x:c>
      <x:c r="B11" s="126" t="str">
        <x:v>Vor Closing</x:v>
      </x:c>
      <x:c r="C11" s="126" t="str">
        <x:v>Personal</x:v>
      </x:c>
      <x:c r="D11" s="126" t="str">
        <x:v>Schlüsselpersonen und Informationsreihenfolge festlegen</x:v>
      </x:c>
      <x:c r="E11" s="126" t="n">
        <x:v>-35</x:v>
      </x:c>
      <x:c r="F11" s="126" t="n">
        <x:v>-14</x:v>
      </x:c>
      <x:c r="G11" s="332" t="n">
        <x:f>IF($B$3="","",$B$3+E11)</x:f>
        <x:v>46261</x:v>
      </x:c>
      <x:c r="H11" s="332" t="n">
        <x:f>IF($B$3="","",$B$3+F11)</x:f>
        <x:v>46282</x:v>
      </x:c>
      <x:c r="I11" s="126" t="n">
        <x:f>IF(OR(G11="",H11=""),"",H11-G11+1)</x:f>
        <x:v>22</x:v>
      </x:c>
      <x:c r="J11" s="126"/>
      <x:c r="K11" s="294" t="str">
        <x:v>Personal</x:v>
      </x:c>
      <x:c r="L11" s="274" t="str">
        <x:v>offen</x:v>
      </x:c>
      <x:c r="M11" s="274" t="str">
        <x:v>hoch</x:v>
      </x:c>
      <x:c r="N11" s="333" t="n">
        <x:v>0</x:v>
      </x:c>
      <x:c r="O11" s="295" t="str">
        <x:v>mittel</x:v>
      </x:c>
      <x:c r="P11" s="126" t="str">
        <x:f>IF(AND(L11&lt;&gt;"erledigt",H11&lt;&gt;"",H11&lt;TODAY()),"ja","nein")</x:f>
        <x:v>nein</x:v>
      </x:c>
      <x:c r="Q11" s="278"/>
    </x:row>
    <x:row r="12">
      <x:c r="A12" s="126" t="str">
        <x:v>T06</x:v>
      </x:c>
      <x:c r="B12" s="126" t="str">
        <x:v>Vor Closing</x:v>
      </x:c>
      <x:c r="C12" s="126" t="str">
        <x:v>IT</x:v>
      </x:c>
      <x:c r="D12" s="126" t="str">
        <x:v>PVS, TI, KIM, Bildarchiv und Zugänge testen</x:v>
      </x:c>
      <x:c r="E12" s="126" t="n">
        <x:v>-30</x:v>
      </x:c>
      <x:c r="F12" s="126" t="n">
        <x:v>-7</x:v>
      </x:c>
      <x:c r="G12" s="332" t="n">
        <x:f>IF($B$3="","",$B$3+E12)</x:f>
        <x:v>46266</x:v>
      </x:c>
      <x:c r="H12" s="332" t="n">
        <x:f>IF($B$3="","",$B$3+F12)</x:f>
        <x:v>46289</x:v>
      </x:c>
      <x:c r="I12" s="126" t="n">
        <x:f>IF(OR(G12="",H12=""),"",H12-G12+1)</x:f>
        <x:v>24</x:v>
      </x:c>
      <x:c r="J12" s="126"/>
      <x:c r="K12" s="294" t="str">
        <x:v>IT</x:v>
      </x:c>
      <x:c r="L12" s="274" t="str">
        <x:v>offen</x:v>
      </x:c>
      <x:c r="M12" s="274" t="str">
        <x:v>hoch</x:v>
      </x:c>
      <x:c r="N12" s="333" t="n">
        <x:v>0</x:v>
      </x:c>
      <x:c r="O12" s="295" t="str">
        <x:v>hoch</x:v>
      </x:c>
      <x:c r="P12" s="126" t="str">
        <x:f>IF(AND(L12&lt;&gt;"erledigt",H12&lt;&gt;"",H12&lt;TODAY()),"ja","nein")</x:f>
        <x:v>nein</x:v>
      </x:c>
      <x:c r="Q12" s="278"/>
    </x:row>
    <x:row r="13">
      <x:c r="A13" s="126" t="str">
        <x:v>T07</x:v>
      </x:c>
      <x:c r="B13" s="126" t="str">
        <x:v>Vor Closing</x:v>
      </x:c>
      <x:c r="C13" s="126" t="str">
        <x:v>Datenschutz</x:v>
      </x:c>
      <x:c r="D13" s="126" t="str">
        <x:v>Patientenakten- und Berechtigungskonzept freigeben</x:v>
      </x:c>
      <x:c r="E13" s="126" t="n">
        <x:v>-30</x:v>
      </x:c>
      <x:c r="F13" s="126" t="n">
        <x:v>-7</x:v>
      </x:c>
      <x:c r="G13" s="332" t="n">
        <x:f>IF($B$3="","",$B$3+E13)</x:f>
        <x:v>46266</x:v>
      </x:c>
      <x:c r="H13" s="332" t="n">
        <x:f>IF($B$3="","",$B$3+F13)</x:f>
        <x:v>46289</x:v>
      </x:c>
      <x:c r="I13" s="126" t="n">
        <x:f>IF(OR(G13="",H13=""),"",H13-G13+1)</x:f>
        <x:v>24</x:v>
      </x:c>
      <x:c r="J13" s="126"/>
      <x:c r="K13" s="294" t="str">
        <x:v>Datenschutz</x:v>
      </x:c>
      <x:c r="L13" s="274" t="str">
        <x:v>offen</x:v>
      </x:c>
      <x:c r="M13" s="274" t="str">
        <x:v>hoch</x:v>
      </x:c>
      <x:c r="N13" s="333" t="n">
        <x:v>0</x:v>
      </x:c>
      <x:c r="O13" s="295" t="str">
        <x:v>hoch</x:v>
      </x:c>
      <x:c r="P13" s="126" t="str">
        <x:f>IF(AND(L13&lt;&gt;"erledigt",H13&lt;&gt;"",H13&lt;TODAY()),"ja","nein")</x:f>
        <x:v>nein</x:v>
      </x:c>
      <x:c r="Q13" s="278"/>
    </x:row>
    <x:row r="14">
      <x:c r="A14" s="126" t="str">
        <x:v>T08</x:v>
      </x:c>
      <x:c r="B14" s="126" t="str">
        <x:v>Vor Closing</x:v>
      </x:c>
      <x:c r="C14" s="126" t="str">
        <x:v>Versicherung</x:v>
      </x:c>
      <x:c r="D14" s="126" t="str">
        <x:v>Berufshaftpflicht ab Tag 0 bestätigen</x:v>
      </x:c>
      <x:c r="E14" s="126" t="n">
        <x:v>-30</x:v>
      </x:c>
      <x:c r="F14" s="126" t="n">
        <x:v>-7</x:v>
      </x:c>
      <x:c r="G14" s="332" t="n">
        <x:f>IF($B$3="","",$B$3+E14)</x:f>
        <x:v>46266</x:v>
      </x:c>
      <x:c r="H14" s="332" t="n">
        <x:f>IF($B$3="","",$B$3+F14)</x:f>
        <x:v>46289</x:v>
      </x:c>
      <x:c r="I14" s="126" t="n">
        <x:f>IF(OR(G14="",H14=""),"",H14-G14+1)</x:f>
        <x:v>24</x:v>
      </x:c>
      <x:c r="J14" s="126"/>
      <x:c r="K14" s="294" t="str">
        <x:v>Käufer</x:v>
      </x:c>
      <x:c r="L14" s="274" t="str">
        <x:v>offen</x:v>
      </x:c>
      <x:c r="M14" s="274" t="str">
        <x:v>hoch</x:v>
      </x:c>
      <x:c r="N14" s="333" t="n">
        <x:v>0</x:v>
      </x:c>
      <x:c r="O14" s="295" t="str">
        <x:v>hoch</x:v>
      </x:c>
      <x:c r="P14" s="126" t="str">
        <x:f>IF(AND(L14&lt;&gt;"erledigt",H14&lt;&gt;"",H14&lt;TODAY()),"ja","nein")</x:f>
        <x:v>nein</x:v>
      </x:c>
      <x:c r="Q14" s="278"/>
    </x:row>
    <x:row r="15">
      <x:c r="A15" s="126" t="str">
        <x:v>T09</x:v>
      </x:c>
      <x:c r="B15" s="126" t="str">
        <x:v>Vor Closing</x:v>
      </x:c>
      <x:c r="C15" s="126" t="str">
        <x:v>Qualität</x:v>
      </x:c>
      <x:c r="D15" s="126" t="str">
        <x:v>QS-Genehmigungen und Übergangsvoraussetzungen prüfen</x:v>
      </x:c>
      <x:c r="E15" s="126" t="n">
        <x:v>-30</x:v>
      </x:c>
      <x:c r="F15" s="126" t="n">
        <x:v>-7</x:v>
      </x:c>
      <x:c r="G15" s="332" t="n">
        <x:f>IF($B$3="","",$B$3+E15)</x:f>
        <x:v>46266</x:v>
      </x:c>
      <x:c r="H15" s="332" t="n">
        <x:f>IF($B$3="","",$B$3+F15)</x:f>
        <x:v>46289</x:v>
      </x:c>
      <x:c r="I15" s="126" t="n">
        <x:f>IF(OR(G15="",H15=""),"",H15-G15+1)</x:f>
        <x:v>24</x:v>
      </x:c>
      <x:c r="J15" s="126"/>
      <x:c r="K15" s="294" t="str">
        <x:v>Ärztliche Leitung</x:v>
      </x:c>
      <x:c r="L15" s="274" t="str">
        <x:v>offen</x:v>
      </x:c>
      <x:c r="M15" s="274" t="str">
        <x:v>hoch</x:v>
      </x:c>
      <x:c r="N15" s="333" t="n">
        <x:v>0</x:v>
      </x:c>
      <x:c r="O15" s="295" t="str">
        <x:v>hoch</x:v>
      </x:c>
      <x:c r="P15" s="126" t="str">
        <x:f>IF(AND(L15&lt;&gt;"erledigt",H15&lt;&gt;"",H15&lt;TODAY()),"ja","nein")</x:f>
        <x:v>nein</x:v>
      </x:c>
      <x:c r="Q15" s="278"/>
    </x:row>
    <x:row r="16">
      <x:c r="A16" s="126" t="str">
        <x:v>T10</x:v>
      </x:c>
      <x:c r="B16" s="126" t="str">
        <x:v>Vor Closing</x:v>
      </x:c>
      <x:c r="C16" s="126" t="str">
        <x:v>Kommunikation</x:v>
      </x:c>
      <x:c r="D16" s="126" t="str">
        <x:v>Team-, Patienten- und Partnerkommunikation freigeben</x:v>
      </x:c>
      <x:c r="E16" s="126" t="n">
        <x:v>-21</x:v>
      </x:c>
      <x:c r="F16" s="126" t="n">
        <x:v>-3</x:v>
      </x:c>
      <x:c r="G16" s="332" t="n">
        <x:f>IF($B$3="","",$B$3+E16)</x:f>
        <x:v>46275</x:v>
      </x:c>
      <x:c r="H16" s="332" t="n">
        <x:f>IF($B$3="","",$B$3+F16)</x:f>
        <x:v>46293</x:v>
      </x:c>
      <x:c r="I16" s="126" t="n">
        <x:f>IF(OR(G16="",H16=""),"",H16-G16+1)</x:f>
        <x:v>19</x:v>
      </x:c>
      <x:c r="J16" s="126" t="str">
        <x:v>T05</x:v>
      </x:c>
      <x:c r="K16" s="294" t="str">
        <x:v>Kommunikation</x:v>
      </x:c>
      <x:c r="L16" s="274" t="str">
        <x:v>offen</x:v>
      </x:c>
      <x:c r="M16" s="274" t="str">
        <x:v>mittel</x:v>
      </x:c>
      <x:c r="N16" s="333" t="n">
        <x:v>0</x:v>
      </x:c>
      <x:c r="O16" s="295" t="str">
        <x:v>mittel</x:v>
      </x:c>
      <x:c r="P16" s="126" t="str">
        <x:f>IF(AND(L16&lt;&gt;"erledigt",H16&lt;&gt;"",H16&lt;TODAY()),"ja","nein")</x:f>
        <x:v>nein</x:v>
      </x:c>
      <x:c r="Q16" s="278"/>
    </x:row>
    <x:row r="17">
      <x:c r="A17" s="126" t="str">
        <x:v>T11</x:v>
      </x:c>
      <x:c r="B17" s="126" t="str">
        <x:v>Tag 0</x:v>
      </x:c>
      <x:c r="C17" s="126" t="str">
        <x:v>Übergabe</x:v>
      </x:c>
      <x:c r="D17" s="126" t="str">
        <x:v>Räume, Schlüssel und Alarmcodes protokollieren</x:v>
      </x:c>
      <x:c r="E17" s="126" t="n">
        <x:v>0</x:v>
      </x:c>
      <x:c r="F17" s="126" t="n">
        <x:v>0</x:v>
      </x:c>
      <x:c r="G17" s="332" t="n">
        <x:f>IF($B$3="","",$B$3+E17)</x:f>
        <x:v>46296</x:v>
      </x:c>
      <x:c r="H17" s="332" t="n">
        <x:f>IF($B$3="","",$B$3+F17)</x:f>
        <x:v>46296</x:v>
      </x:c>
      <x:c r="I17" s="126" t="n">
        <x:f>IF(OR(G17="",H17=""),"",H17-G17+1)</x:f>
        <x:v>1</x:v>
      </x:c>
      <x:c r="J17" s="126" t="str">
        <x:v>T04</x:v>
      </x:c>
      <x:c r="K17" s="294" t="str">
        <x:v>Standortleitung</x:v>
      </x:c>
      <x:c r="L17" s="274" t="str">
        <x:v>offen</x:v>
      </x:c>
      <x:c r="M17" s="274" t="str">
        <x:v>hoch</x:v>
      </x:c>
      <x:c r="N17" s="333" t="n">
        <x:v>0</x:v>
      </x:c>
      <x:c r="O17" s="295" t="str">
        <x:v>mittel</x:v>
      </x:c>
      <x:c r="P17" s="126" t="str">
        <x:f>IF(AND(L17&lt;&gt;"erledigt",H17&lt;&gt;"",H17&lt;TODAY()),"ja","nein")</x:f>
        <x:v>nein</x:v>
      </x:c>
      <x:c r="Q17" s="278"/>
    </x:row>
    <x:row r="18">
      <x:c r="A18" s="126" t="str">
        <x:v>T12</x:v>
      </x:c>
      <x:c r="B18" s="126" t="str">
        <x:v>Tag 0</x:v>
      </x:c>
      <x:c r="C18" s="126" t="str">
        <x:v>Geräte</x:v>
      </x:c>
      <x:c r="D18" s="126" t="str">
        <x:v>Inventar, Geräte und offene Mängel protokollieren</x:v>
      </x:c>
      <x:c r="E18" s="126" t="n">
        <x:v>0</x:v>
      </x:c>
      <x:c r="F18" s="126" t="n">
        <x:v>0</x:v>
      </x:c>
      <x:c r="G18" s="332" t="n">
        <x:f>IF($B$3="","",$B$3+E18)</x:f>
        <x:v>46296</x:v>
      </x:c>
      <x:c r="H18" s="332" t="n">
        <x:f>IF($B$3="","",$B$3+F18)</x:f>
        <x:v>46296</x:v>
      </x:c>
      <x:c r="I18" s="126" t="n">
        <x:f>IF(OR(G18="",H18=""),"",H18-G18+1)</x:f>
        <x:v>1</x:v>
      </x:c>
      <x:c r="J18" s="126"/>
      <x:c r="K18" s="294" t="str">
        <x:v>Technik</x:v>
      </x:c>
      <x:c r="L18" s="274" t="str">
        <x:v>offen</x:v>
      </x:c>
      <x:c r="M18" s="274" t="str">
        <x:v>hoch</x:v>
      </x:c>
      <x:c r="N18" s="333" t="n">
        <x:v>0</x:v>
      </x:c>
      <x:c r="O18" s="295" t="str">
        <x:v>hoch</x:v>
      </x:c>
      <x:c r="P18" s="126" t="str">
        <x:f>IF(AND(L18&lt;&gt;"erledigt",H18&lt;&gt;"",H18&lt;TODAY()),"ja","nein")</x:f>
        <x:v>nein</x:v>
      </x:c>
      <x:c r="Q18" s="278"/>
    </x:row>
    <x:row r="19">
      <x:c r="A19" s="126" t="str">
        <x:v>T13</x:v>
      </x:c>
      <x:c r="B19" s="126" t="str">
        <x:v>Tag 0</x:v>
      </x:c>
      <x:c r="C19" s="126" t="str">
        <x:v>IT</x:v>
      </x:c>
      <x:c r="D19" s="126" t="str">
        <x:v>Live-Test PVS, TI, KIM, Telefonie und Signaturen</x:v>
      </x:c>
      <x:c r="E19" s="126" t="n">
        <x:v>0</x:v>
      </x:c>
      <x:c r="F19" s="126" t="n">
        <x:v>0</x:v>
      </x:c>
      <x:c r="G19" s="332" t="n">
        <x:f>IF($B$3="","",$B$3+E19)</x:f>
        <x:v>46296</x:v>
      </x:c>
      <x:c r="H19" s="332" t="n">
        <x:f>IF($B$3="","",$B$3+F19)</x:f>
        <x:v>46296</x:v>
      </x:c>
      <x:c r="I19" s="126" t="n">
        <x:f>IF(OR(G19="",H19=""),"",H19-G19+1)</x:f>
        <x:v>1</x:v>
      </x:c>
      <x:c r="J19" s="126" t="str">
        <x:v>T06</x:v>
      </x:c>
      <x:c r="K19" s="294" t="str">
        <x:v>IT</x:v>
      </x:c>
      <x:c r="L19" s="274" t="str">
        <x:v>offen</x:v>
      </x:c>
      <x:c r="M19" s="274" t="str">
        <x:v>hoch</x:v>
      </x:c>
      <x:c r="N19" s="333" t="n">
        <x:v>0</x:v>
      </x:c>
      <x:c r="O19" s="295" t="str">
        <x:v>hoch</x:v>
      </x:c>
      <x:c r="P19" s="126" t="str">
        <x:f>IF(AND(L19&lt;&gt;"erledigt",H19&lt;&gt;"",H19&lt;TODAY()),"ja","nein")</x:f>
        <x:v>nein</x:v>
      </x:c>
      <x:c r="Q19" s="278"/>
    </x:row>
    <x:row r="20">
      <x:c r="A20" s="126" t="str">
        <x:v>T14</x:v>
      </x:c>
      <x:c r="B20" s="126" t="str">
        <x:v>Tag 0</x:v>
      </x:c>
      <x:c r="C20" s="126" t="str">
        <x:v>Personal</x:v>
      </x:c>
      <x:c r="D20" s="126" t="str">
        <x:v>Teambriefing und Ansprechpartner kommunizieren</x:v>
      </x:c>
      <x:c r="E20" s="126" t="n">
        <x:v>0</x:v>
      </x:c>
      <x:c r="F20" s="126" t="n">
        <x:v>0</x:v>
      </x:c>
      <x:c r="G20" s="332" t="n">
        <x:f>IF($B$3="","",$B$3+E20)</x:f>
        <x:v>46296</x:v>
      </x:c>
      <x:c r="H20" s="332" t="n">
        <x:f>IF($B$3="","",$B$3+F20)</x:f>
        <x:v>46296</x:v>
      </x:c>
      <x:c r="I20" s="126" t="n">
        <x:f>IF(OR(G20="",H20=""),"",H20-G20+1)</x:f>
        <x:v>1</x:v>
      </x:c>
      <x:c r="J20" s="126" t="str">
        <x:v>T10</x:v>
      </x:c>
      <x:c r="K20" s="294" t="str">
        <x:v>Standortleitung</x:v>
      </x:c>
      <x:c r="L20" s="274" t="str">
        <x:v>offen</x:v>
      </x:c>
      <x:c r="M20" s="274" t="str">
        <x:v>hoch</x:v>
      </x:c>
      <x:c r="N20" s="333" t="n">
        <x:v>0</x:v>
      </x:c>
      <x:c r="O20" s="295" t="str">
        <x:v>mittel</x:v>
      </x:c>
      <x:c r="P20" s="126" t="str">
        <x:f>IF(AND(L20&lt;&gt;"erledigt",H20&lt;&gt;"",H20&lt;TODAY()),"ja","nein")</x:f>
        <x:v>nein</x:v>
      </x:c>
      <x:c r="Q20" s="278"/>
    </x:row>
    <x:row r="21">
      <x:c r="A21" s="126" t="str">
        <x:v>T15</x:v>
      </x:c>
      <x:c r="B21" s="126" t="str">
        <x:v>Tag 0</x:v>
      </x:c>
      <x:c r="C21" s="126" t="str">
        <x:v>Datenschutz</x:v>
      </x:c>
      <x:c r="D21" s="126" t="str">
        <x:v>Zugriffsrechte und Aktenmodell wirksam setzen</x:v>
      </x:c>
      <x:c r="E21" s="126" t="n">
        <x:v>0</x:v>
      </x:c>
      <x:c r="F21" s="126" t="n">
        <x:v>0</x:v>
      </x:c>
      <x:c r="G21" s="332" t="n">
        <x:f>IF($B$3="","",$B$3+E21)</x:f>
        <x:v>46296</x:v>
      </x:c>
      <x:c r="H21" s="332" t="n">
        <x:f>IF($B$3="","",$B$3+F21)</x:f>
        <x:v>46296</x:v>
      </x:c>
      <x:c r="I21" s="126" t="n">
        <x:f>IF(OR(G21="",H21=""),"",H21-G21+1)</x:f>
        <x:v>1</x:v>
      </x:c>
      <x:c r="J21" s="126" t="str">
        <x:v>T07</x:v>
      </x:c>
      <x:c r="K21" s="294" t="str">
        <x:v>Datenschutz</x:v>
      </x:c>
      <x:c r="L21" s="274" t="str">
        <x:v>offen</x:v>
      </x:c>
      <x:c r="M21" s="274" t="str">
        <x:v>hoch</x:v>
      </x:c>
      <x:c r="N21" s="333" t="n">
        <x:v>0</x:v>
      </x:c>
      <x:c r="O21" s="295" t="str">
        <x:v>hoch</x:v>
      </x:c>
      <x:c r="P21" s="126" t="str">
        <x:f>IF(AND(L21&lt;&gt;"erledigt",H21&lt;&gt;"",H21&lt;TODAY()),"ja","nein")</x:f>
        <x:v>nein</x:v>
      </x:c>
      <x:c r="Q21" s="278"/>
    </x:row>
    <x:row r="22">
      <x:c r="A22" s="126" t="str">
        <x:v>T16</x:v>
      </x:c>
      <x:c r="B22" s="126" t="str">
        <x:v>Tag 0</x:v>
      </x:c>
      <x:c r="C22" s="126" t="str">
        <x:v>Finanzen</x:v>
      </x:c>
      <x:c r="D22" s="126" t="str">
        <x:v>Bank, Kasse und Zahlungswege aktivieren</x:v>
      </x:c>
      <x:c r="E22" s="126" t="n">
        <x:v>0</x:v>
      </x:c>
      <x:c r="F22" s="126" t="n">
        <x:v>0</x:v>
      </x:c>
      <x:c r="G22" s="332" t="n">
        <x:f>IF($B$3="","",$B$3+E22)</x:f>
        <x:v>46296</x:v>
      </x:c>
      <x:c r="H22" s="332" t="n">
        <x:f>IF($B$3="","",$B$3+F22)</x:f>
        <x:v>46296</x:v>
      </x:c>
      <x:c r="I22" s="126" t="n">
        <x:f>IF(OR(G22="",H22=""),"",H22-G22+1)</x:f>
        <x:v>1</x:v>
      </x:c>
      <x:c r="J22" s="126" t="str">
        <x:v>T02</x:v>
      </x:c>
      <x:c r="K22" s="294" t="str">
        <x:v>Finanzteam</x:v>
      </x:c>
      <x:c r="L22" s="274" t="str">
        <x:v>offen</x:v>
      </x:c>
      <x:c r="M22" s="274" t="str">
        <x:v>hoch</x:v>
      </x:c>
      <x:c r="N22" s="333" t="n">
        <x:v>0</x:v>
      </x:c>
      <x:c r="O22" s="295" t="str">
        <x:v>hoch</x:v>
      </x:c>
      <x:c r="P22" s="126" t="str">
        <x:f>IF(AND(L22&lt;&gt;"erledigt",H22&lt;&gt;"",H22&lt;TODAY()),"ja","nein")</x:f>
        <x:v>nein</x:v>
      </x:c>
      <x:c r="Q22" s="278"/>
    </x:row>
    <x:row r="23">
      <x:c r="A23" s="126" t="str">
        <x:v>T17</x:v>
      </x:c>
      <x:c r="B23" s="126" t="str">
        <x:v>Tage 1-14</x:v>
      </x:c>
      <x:c r="C23" s="126" t="str">
        <x:v>Betrieb</x:v>
      </x:c>
      <x:c r="D23" s="126" t="str">
        <x:v>Tägliche Kurzlage zu Patienten, Team, IT und Abrechnung</x:v>
      </x:c>
      <x:c r="E23" s="126" t="n">
        <x:v>1</x:v>
      </x:c>
      <x:c r="F23" s="126" t="n">
        <x:v>14</x:v>
      </x:c>
      <x:c r="G23" s="332" t="n">
        <x:f>IF($B$3="","",$B$3+E23)</x:f>
        <x:v>46297</x:v>
      </x:c>
      <x:c r="H23" s="332" t="n">
        <x:f>IF($B$3="","",$B$3+F23)</x:f>
        <x:v>46310</x:v>
      </x:c>
      <x:c r="I23" s="126" t="n">
        <x:f>IF(OR(G23="",H23=""),"",H23-G23+1)</x:f>
        <x:v>14</x:v>
      </x:c>
      <x:c r="J23" s="126" t="str">
        <x:v>T11:T16</x:v>
      </x:c>
      <x:c r="K23" s="294" t="str">
        <x:v>Standortleitung</x:v>
      </x:c>
      <x:c r="L23" s="274" t="str">
        <x:v>offen</x:v>
      </x:c>
      <x:c r="M23" s="274" t="str">
        <x:v>hoch</x:v>
      </x:c>
      <x:c r="N23" s="333" t="n">
        <x:v>0</x:v>
      </x:c>
      <x:c r="O23" s="295" t="str">
        <x:v>mittel</x:v>
      </x:c>
      <x:c r="P23" s="126" t="str">
        <x:f>IF(AND(L23&lt;&gt;"erledigt",H23&lt;&gt;"",H23&lt;TODAY()),"ja","nein")</x:f>
        <x:v>nein</x:v>
      </x:c>
      <x:c r="Q23" s="278"/>
    </x:row>
    <x:row r="24">
      <x:c r="A24" s="126" t="str">
        <x:v>T18</x:v>
      </x:c>
      <x:c r="B24" s="126" t="str">
        <x:v>Tage 1-14</x:v>
      </x:c>
      <x:c r="C24" s="126" t="str">
        <x:v>Abrechnung</x:v>
      </x:c>
      <x:c r="D24" s="126" t="str">
        <x:v>Erste Fälle auf Dokumentations- und Abrechnungsqualität prüfen</x:v>
      </x:c>
      <x:c r="E24" s="126" t="n">
        <x:v>2</x:v>
      </x:c>
      <x:c r="F24" s="126" t="n">
        <x:v>10</x:v>
      </x:c>
      <x:c r="G24" s="332" t="n">
        <x:f>IF($B$3="","",$B$3+E24)</x:f>
        <x:v>46298</x:v>
      </x:c>
      <x:c r="H24" s="332" t="n">
        <x:f>IF($B$3="","",$B$3+F24)</x:f>
        <x:v>46306</x:v>
      </x:c>
      <x:c r="I24" s="126" t="n">
        <x:f>IF(OR(G24="",H24=""),"",H24-G24+1)</x:f>
        <x:v>9</x:v>
      </x:c>
      <x:c r="J24" s="126" t="str">
        <x:v>T13</x:v>
      </x:c>
      <x:c r="K24" s="294" t="str">
        <x:v>Abrechnung</x:v>
      </x:c>
      <x:c r="L24" s="274" t="str">
        <x:v>offen</x:v>
      </x:c>
      <x:c r="M24" s="274" t="str">
        <x:v>hoch</x:v>
      </x:c>
      <x:c r="N24" s="333" t="n">
        <x:v>0</x:v>
      </x:c>
      <x:c r="O24" s="295" t="str">
        <x:v>hoch</x:v>
      </x:c>
      <x:c r="P24" s="126" t="str">
        <x:f>IF(AND(L24&lt;&gt;"erledigt",H24&lt;&gt;"",H24&lt;TODAY()),"ja","nein")</x:f>
        <x:v>nein</x:v>
      </x:c>
      <x:c r="Q24" s="278"/>
    </x:row>
    <x:row r="25">
      <x:c r="A25" s="126" t="str">
        <x:v>T19</x:v>
      </x:c>
      <x:c r="B25" s="126" t="str">
        <x:v>Tage 1-14</x:v>
      </x:c>
      <x:c r="C25" s="126" t="str">
        <x:v>Personal</x:v>
      </x:c>
      <x:c r="D25" s="126" t="str">
        <x:v>Einzelgespräche mit Schlüsselrollen führen</x:v>
      </x:c>
      <x:c r="E25" s="126" t="n">
        <x:v>2</x:v>
      </x:c>
      <x:c r="F25" s="126" t="n">
        <x:v>12</x:v>
      </x:c>
      <x:c r="G25" s="332" t="n">
        <x:f>IF($B$3="","",$B$3+E25)</x:f>
        <x:v>46298</x:v>
      </x:c>
      <x:c r="H25" s="332" t="n">
        <x:f>IF($B$3="","",$B$3+F25)</x:f>
        <x:v>46308</x:v>
      </x:c>
      <x:c r="I25" s="126" t="n">
        <x:f>IF(OR(G25="",H25=""),"",H25-G25+1)</x:f>
        <x:v>11</x:v>
      </x:c>
      <x:c r="J25" s="126" t="str">
        <x:v>T14</x:v>
      </x:c>
      <x:c r="K25" s="294" t="str">
        <x:v>Personal</x:v>
      </x:c>
      <x:c r="L25" s="274" t="str">
        <x:v>offen</x:v>
      </x:c>
      <x:c r="M25" s="274" t="str">
        <x:v>mittel</x:v>
      </x:c>
      <x:c r="N25" s="333" t="n">
        <x:v>0</x:v>
      </x:c>
      <x:c r="O25" s="295" t="str">
        <x:v>mittel</x:v>
      </x:c>
      <x:c r="P25" s="126" t="str">
        <x:f>IF(AND(L25&lt;&gt;"erledigt",H25&lt;&gt;"",H25&lt;TODAY()),"ja","nein")</x:f>
        <x:v>nein</x:v>
      </x:c>
      <x:c r="Q25" s="278"/>
    </x:row>
    <x:row r="26">
      <x:c r="A26" s="126" t="str">
        <x:v>T20</x:v>
      </x:c>
      <x:c r="B26" s="126" t="str">
        <x:v>Tage 1-14</x:v>
      </x:c>
      <x:c r="C26" s="126" t="str">
        <x:v>Terminsteuerung</x:v>
      </x:c>
      <x:c r="D26" s="126" t="str">
        <x:v>Terminarten und Kapazitäten auf Fehlsteuerung prüfen</x:v>
      </x:c>
      <x:c r="E26" s="126" t="n">
        <x:v>3</x:v>
      </x:c>
      <x:c r="F26" s="126" t="n">
        <x:v>14</x:v>
      </x:c>
      <x:c r="G26" s="332" t="n">
        <x:f>IF($B$3="","",$B$3+E26)</x:f>
        <x:v>46299</x:v>
      </x:c>
      <x:c r="H26" s="332" t="n">
        <x:f>IF($B$3="","",$B$3+F26)</x:f>
        <x:v>46310</x:v>
      </x:c>
      <x:c r="I26" s="126" t="n">
        <x:f>IF(OR(G26="",H26=""),"",H26-G26+1)</x:f>
        <x:v>12</x:v>
      </x:c>
      <x:c r="J26" s="126" t="str">
        <x:v>T17</x:v>
      </x:c>
      <x:c r="K26" s="294" t="str">
        <x:v>Praxismanagement</x:v>
      </x:c>
      <x:c r="L26" s="274" t="str">
        <x:v>offen</x:v>
      </x:c>
      <x:c r="M26" s="274" t="str">
        <x:v>hoch</x:v>
      </x:c>
      <x:c r="N26" s="333" t="n">
        <x:v>0</x:v>
      </x:c>
      <x:c r="O26" s="295" t="str">
        <x:v>mittel</x:v>
      </x:c>
      <x:c r="P26" s="126" t="str">
        <x:f>IF(AND(L26&lt;&gt;"erledigt",H26&lt;&gt;"",H26&lt;TODAY()),"ja","nein")</x:f>
        <x:v>nein</x:v>
      </x:c>
      <x:c r="Q26" s="278"/>
    </x:row>
    <x:row r="27">
      <x:c r="A27" s="126" t="str">
        <x:v>T21</x:v>
      </x:c>
      <x:c r="B27" s="126" t="str">
        <x:v>Tage 15-30</x:v>
      </x:c>
      <x:c r="C27" s="126" t="str">
        <x:v>Management</x:v>
      </x:c>
      <x:c r="D27" s="126" t="str">
        <x:v>Erste Standortauswertung erstellen</x:v>
      </x:c>
      <x:c r="E27" s="126" t="n">
        <x:v>15</x:v>
      </x:c>
      <x:c r="F27" s="126" t="n">
        <x:v>25</x:v>
      </x:c>
      <x:c r="G27" s="332" t="n">
        <x:f>IF($B$3="","",$B$3+E27)</x:f>
        <x:v>46311</x:v>
      </x:c>
      <x:c r="H27" s="332" t="n">
        <x:f>IF($B$3="","",$B$3+F27)</x:f>
        <x:v>46321</x:v>
      </x:c>
      <x:c r="I27" s="126" t="n">
        <x:f>IF(OR(G27="",H27=""),"",H27-G27+1)</x:f>
        <x:v>11</x:v>
      </x:c>
      <x:c r="J27" s="126" t="str">
        <x:v>T17,T18</x:v>
      </x:c>
      <x:c r="K27" s="294" t="str">
        <x:v>Controlling</x:v>
      </x:c>
      <x:c r="L27" s="274" t="str">
        <x:v>offen</x:v>
      </x:c>
      <x:c r="M27" s="274" t="str">
        <x:v>hoch</x:v>
      </x:c>
      <x:c r="N27" s="333" t="n">
        <x:v>0</x:v>
      </x:c>
      <x:c r="O27" s="295" t="str">
        <x:v>mittel</x:v>
      </x:c>
      <x:c r="P27" s="126" t="str">
        <x:f>IF(AND(L27&lt;&gt;"erledigt",H27&lt;&gt;"",H27&lt;TODAY()),"ja","nein")</x:f>
        <x:v>nein</x:v>
      </x:c>
      <x:c r="Q27" s="278"/>
    </x:row>
    <x:row r="28">
      <x:c r="A28" s="126" t="str">
        <x:v>T22</x:v>
      </x:c>
      <x:c r="B28" s="126" t="str">
        <x:v>Tage 15-30</x:v>
      </x:c>
      <x:c r="C28" s="126" t="str">
        <x:v>Risiken</x:v>
      </x:c>
      <x:c r="D28" s="126" t="str">
        <x:v>Offene Transaktions- und Betriebsrisiken priorisieren</x:v>
      </x:c>
      <x:c r="E28" s="126" t="n">
        <x:v>15</x:v>
      </x:c>
      <x:c r="F28" s="126" t="n">
        <x:v>25</x:v>
      </x:c>
      <x:c r="G28" s="332" t="n">
        <x:f>IF($B$3="","",$B$3+E28)</x:f>
        <x:v>46311</x:v>
      </x:c>
      <x:c r="H28" s="332" t="n">
        <x:f>IF($B$3="","",$B$3+F28)</x:f>
        <x:v>46321</x:v>
      </x:c>
      <x:c r="I28" s="126" t="n">
        <x:f>IF(OR(G28="",H28=""),"",H28-G28+1)</x:f>
        <x:v>11</x:v>
      </x:c>
      <x:c r="J28" s="126" t="str">
        <x:v>T17</x:v>
      </x:c>
      <x:c r="K28" s="294" t="str">
        <x:v>Projektleitung</x:v>
      </x:c>
      <x:c r="L28" s="274" t="str">
        <x:v>offen</x:v>
      </x:c>
      <x:c r="M28" s="274" t="str">
        <x:v>hoch</x:v>
      </x:c>
      <x:c r="N28" s="333" t="n">
        <x:v>0</x:v>
      </x:c>
      <x:c r="O28" s="295" t="str">
        <x:v>hoch</x:v>
      </x:c>
      <x:c r="P28" s="126" t="str">
        <x:f>IF(AND(L28&lt;&gt;"erledigt",H28&lt;&gt;"",H28&lt;TODAY()),"ja","nein")</x:f>
        <x:v>nein</x:v>
      </x:c>
      <x:c r="Q28" s="278"/>
    </x:row>
    <x:row r="29">
      <x:c r="A29" s="126" t="str">
        <x:v>T23</x:v>
      </x:c>
      <x:c r="B29" s="126" t="str">
        <x:v>Tage 15-30</x:v>
      </x:c>
      <x:c r="C29" s="126" t="str">
        <x:v>Investitionen</x:v>
      </x:c>
      <x:c r="D29" s="126" t="str">
        <x:v>Investitionsstau und Sofortmaßnahmen bestätigen</x:v>
      </x:c>
      <x:c r="E29" s="126" t="n">
        <x:v>16</x:v>
      </x:c>
      <x:c r="F29" s="126" t="n">
        <x:v>28</x:v>
      </x:c>
      <x:c r="G29" s="332" t="n">
        <x:f>IF($B$3="","",$B$3+E29)</x:f>
        <x:v>46312</x:v>
      </x:c>
      <x:c r="H29" s="332" t="n">
        <x:f>IF($B$3="","",$B$3+F29)</x:f>
        <x:v>46324</x:v>
      </x:c>
      <x:c r="I29" s="126" t="n">
        <x:f>IF(OR(G29="",H29=""),"",H29-G29+1)</x:f>
        <x:v>13</x:v>
      </x:c>
      <x:c r="J29" s="126" t="str">
        <x:v>T12</x:v>
      </x:c>
      <x:c r="K29" s="294" t="str">
        <x:v>Technik</x:v>
      </x:c>
      <x:c r="L29" s="274" t="str">
        <x:v>offen</x:v>
      </x:c>
      <x:c r="M29" s="274" t="str">
        <x:v>mittel</x:v>
      </x:c>
      <x:c r="N29" s="333" t="n">
        <x:v>0</x:v>
      </x:c>
      <x:c r="O29" s="295" t="str">
        <x:v>mittel</x:v>
      </x:c>
      <x:c r="P29" s="126" t="str">
        <x:f>IF(AND(L29&lt;&gt;"erledigt",H29&lt;&gt;"",H29&lt;TODAY()),"ja","nein")</x:f>
        <x:v>nein</x:v>
      </x:c>
      <x:c r="Q29" s="278"/>
    </x:row>
    <x:row r="30">
      <x:c r="A30" s="126" t="str">
        <x:v>T24</x:v>
      </x:c>
      <x:c r="B30" s="126" t="str">
        <x:v>Tage 15-30</x:v>
      </x:c>
      <x:c r="C30" s="126" t="str">
        <x:v>Personal</x:v>
      </x:c>
      <x:c r="D30" s="126" t="str">
        <x:v>Besetzungs- und Einarbeitungsplan aktualisieren</x:v>
      </x:c>
      <x:c r="E30" s="126" t="n">
        <x:v>16</x:v>
      </x:c>
      <x:c r="F30" s="126" t="n">
        <x:v>28</x:v>
      </x:c>
      <x:c r="G30" s="332" t="n">
        <x:f>IF($B$3="","",$B$3+E30)</x:f>
        <x:v>46312</x:v>
      </x:c>
      <x:c r="H30" s="332" t="n">
        <x:f>IF($B$3="","",$B$3+F30)</x:f>
        <x:v>46324</x:v>
      </x:c>
      <x:c r="I30" s="126" t="n">
        <x:f>IF(OR(G30="",H30=""),"",H30-G30+1)</x:f>
        <x:v>13</x:v>
      </x:c>
      <x:c r="J30" s="126" t="str">
        <x:v>T19</x:v>
      </x:c>
      <x:c r="K30" s="294" t="str">
        <x:v>Personal</x:v>
      </x:c>
      <x:c r="L30" s="274" t="str">
        <x:v>offen</x:v>
      </x:c>
      <x:c r="M30" s="274" t="str">
        <x:v>mittel</x:v>
      </x:c>
      <x:c r="N30" s="333" t="n">
        <x:v>0</x:v>
      </x:c>
      <x:c r="O30" s="295" t="str">
        <x:v>mittel</x:v>
      </x:c>
      <x:c r="P30" s="126" t="str">
        <x:f>IF(AND(L30&lt;&gt;"erledigt",H30&lt;&gt;"",H30&lt;TODAY()),"ja","nein")</x:f>
        <x:v>nein</x:v>
      </x:c>
      <x:c r="Q30" s="278"/>
    </x:row>
    <x:row r="31">
      <x:c r="A31" s="126" t="str">
        <x:v>T25</x:v>
      </x:c>
      <x:c r="B31" s="126" t="str">
        <x:v>Tage 15-30</x:v>
      </x:c>
      <x:c r="C31" s="126" t="str">
        <x:v>Kommunikation</x:v>
      </x:c>
      <x:c r="D31" s="126" t="str">
        <x:v>Rückfragen von Patienten und Partnern auswerten</x:v>
      </x:c>
      <x:c r="E31" s="126" t="n">
        <x:v>15</x:v>
      </x:c>
      <x:c r="F31" s="126" t="n">
        <x:v>30</x:v>
      </x:c>
      <x:c r="G31" s="332" t="n">
        <x:f>IF($B$3="","",$B$3+E31)</x:f>
        <x:v>46311</x:v>
      </x:c>
      <x:c r="H31" s="332" t="n">
        <x:f>IF($B$3="","",$B$3+F31)</x:f>
        <x:v>46326</x:v>
      </x:c>
      <x:c r="I31" s="126" t="n">
        <x:f>IF(OR(G31="",H31=""),"",H31-G31+1)</x:f>
        <x:v>16</x:v>
      </x:c>
      <x:c r="J31" s="126" t="str">
        <x:v>T10</x:v>
      </x:c>
      <x:c r="K31" s="294" t="str">
        <x:v>Kommunikation</x:v>
      </x:c>
      <x:c r="L31" s="274" t="str">
        <x:v>offen</x:v>
      </x:c>
      <x:c r="M31" s="274" t="str">
        <x:v>niedrig</x:v>
      </x:c>
      <x:c r="N31" s="333" t="n">
        <x:v>0</x:v>
      </x:c>
      <x:c r="O31" s="295" t="str">
        <x:v>niedrig</x:v>
      </x:c>
      <x:c r="P31" s="126" t="str">
        <x:f>IF(AND(L31&lt;&gt;"erledigt",H31&lt;&gt;"",H31&lt;TODAY()),"ja","nein")</x:f>
        <x:v>nein</x:v>
      </x:c>
      <x:c r="Q31" s="278"/>
    </x:row>
    <x:row r="32">
      <x:c r="A32" s="126" t="str">
        <x:v>T26</x:v>
      </x:c>
      <x:c r="B32" s="126" t="str">
        <x:v>Tage 31-60</x:v>
      </x:c>
      <x:c r="C32" s="126" t="str">
        <x:v>Prozesse</x:v>
      </x:c>
      <x:c r="D32" s="126" t="str">
        <x:v>Kernprozesse und Verantwortungen standardisieren</x:v>
      </x:c>
      <x:c r="E32" s="126" t="n">
        <x:v>31</x:v>
      </x:c>
      <x:c r="F32" s="126" t="n">
        <x:v>50</x:v>
      </x:c>
      <x:c r="G32" s="332" t="n">
        <x:f>IF($B$3="","",$B$3+E32)</x:f>
        <x:v>46327</x:v>
      </x:c>
      <x:c r="H32" s="332" t="n">
        <x:f>IF($B$3="","",$B$3+F32)</x:f>
        <x:v>46346</x:v>
      </x:c>
      <x:c r="I32" s="126" t="n">
        <x:f>IF(OR(G32="",H32=""),"",H32-G32+1)</x:f>
        <x:v>20</x:v>
      </x:c>
      <x:c r="J32" s="126" t="str">
        <x:v>T21,T22</x:v>
      </x:c>
      <x:c r="K32" s="294" t="str">
        <x:v>Praxismanagement</x:v>
      </x:c>
      <x:c r="L32" s="274" t="str">
        <x:v>offen</x:v>
      </x:c>
      <x:c r="M32" s="274" t="str">
        <x:v>hoch</x:v>
      </x:c>
      <x:c r="N32" s="333" t="n">
        <x:v>0</x:v>
      </x:c>
      <x:c r="O32" s="295" t="str">
        <x:v>mittel</x:v>
      </x:c>
      <x:c r="P32" s="126" t="str">
        <x:f>IF(AND(L32&lt;&gt;"erledigt",H32&lt;&gt;"",H32&lt;TODAY()),"ja","nein")</x:f>
        <x:v>nein</x:v>
      </x:c>
      <x:c r="Q32" s="278"/>
    </x:row>
    <x:row r="33">
      <x:c r="A33" s="126" t="str">
        <x:v>T27</x:v>
      </x:c>
      <x:c r="B33" s="126" t="str">
        <x:v>Tage 31-60</x:v>
      </x:c>
      <x:c r="C33" s="126" t="str">
        <x:v>Steuerung</x:v>
      </x:c>
      <x:c r="D33" s="126" t="str">
        <x:v>Kennzahlen, Zielwerte und Monatsroutine festlegen</x:v>
      </x:c>
      <x:c r="E33" s="126" t="n">
        <x:v>31</x:v>
      </x:c>
      <x:c r="F33" s="126" t="n">
        <x:v>55</x:v>
      </x:c>
      <x:c r="G33" s="332" t="n">
        <x:f>IF($B$3="","",$B$3+E33)</x:f>
        <x:v>46327</x:v>
      </x:c>
      <x:c r="H33" s="332" t="n">
        <x:f>IF($B$3="","",$B$3+F33)</x:f>
        <x:v>46351</x:v>
      </x:c>
      <x:c r="I33" s="126" t="n">
        <x:f>IF(OR(G33="",H33=""),"",H33-G33+1)</x:f>
        <x:v>25</x:v>
      </x:c>
      <x:c r="J33" s="126" t="str">
        <x:v>T21</x:v>
      </x:c>
      <x:c r="K33" s="294" t="str">
        <x:v>Geschäftsführung</x:v>
      </x:c>
      <x:c r="L33" s="274" t="str">
        <x:v>offen</x:v>
      </x:c>
      <x:c r="M33" s="274" t="str">
        <x:v>hoch</x:v>
      </x:c>
      <x:c r="N33" s="333" t="n">
        <x:v>0</x:v>
      </x:c>
      <x:c r="O33" s="295" t="str">
        <x:v>mittel</x:v>
      </x:c>
      <x:c r="P33" s="126" t="str">
        <x:f>IF(AND(L33&lt;&gt;"erledigt",H33&lt;&gt;"",H33&lt;TODAY()),"ja","nein")</x:f>
        <x:v>nein</x:v>
      </x:c>
      <x:c r="Q33" s="278"/>
    </x:row>
    <x:row r="34">
      <x:c r="A34" s="126" t="str">
        <x:v>T28</x:v>
      </x:c>
      <x:c r="B34" s="126" t="str">
        <x:v>Tage 31-60</x:v>
      </x:c>
      <x:c r="C34" s="126" t="str">
        <x:v>Qualität</x:v>
      </x:c>
      <x:c r="D34" s="126" t="str">
        <x:v>Schulungen und QM-Abweichungen nachverfolgen</x:v>
      </x:c>
      <x:c r="E34" s="126" t="n">
        <x:v>31</x:v>
      </x:c>
      <x:c r="F34" s="126" t="n">
        <x:v>55</x:v>
      </x:c>
      <x:c r="G34" s="332" t="n">
        <x:f>IF($B$3="","",$B$3+E34)</x:f>
        <x:v>46327</x:v>
      </x:c>
      <x:c r="H34" s="332" t="n">
        <x:f>IF($B$3="","",$B$3+F34)</x:f>
        <x:v>46351</x:v>
      </x:c>
      <x:c r="I34" s="126" t="n">
        <x:f>IF(OR(G34="",H34=""),"",H34-G34+1)</x:f>
        <x:v>25</x:v>
      </x:c>
      <x:c r="J34" s="126" t="str">
        <x:v>T22</x:v>
      </x:c>
      <x:c r="K34" s="294" t="str">
        <x:v>QM</x:v>
      </x:c>
      <x:c r="L34" s="274" t="str">
        <x:v>offen</x:v>
      </x:c>
      <x:c r="M34" s="274" t="str">
        <x:v>mittel</x:v>
      </x:c>
      <x:c r="N34" s="333" t="n">
        <x:v>0</x:v>
      </x:c>
      <x:c r="O34" s="295" t="str">
        <x:v>mittel</x:v>
      </x:c>
      <x:c r="P34" s="126" t="str">
        <x:f>IF(AND(L34&lt;&gt;"erledigt",H34&lt;&gt;"",H34&lt;TODAY()),"ja","nein")</x:f>
        <x:v>nein</x:v>
      </x:c>
      <x:c r="Q34" s="278"/>
    </x:row>
    <x:row r="35">
      <x:c r="A35" s="126" t="str">
        <x:v>T29</x:v>
      </x:c>
      <x:c r="B35" s="126" t="str">
        <x:v>Tage 31-60</x:v>
      </x:c>
      <x:c r="C35" s="126" t="str">
        <x:v>Finanzen</x:v>
      </x:c>
      <x:c r="D35" s="126" t="str">
        <x:v>Budget und Liquiditätsplanung aktualisieren</x:v>
      </x:c>
      <x:c r="E35" s="126" t="n">
        <x:v>35</x:v>
      </x:c>
      <x:c r="F35" s="126" t="n">
        <x:v>60</x:v>
      </x:c>
      <x:c r="G35" s="332" t="n">
        <x:f>IF($B$3="","",$B$3+E35)</x:f>
        <x:v>46331</x:v>
      </x:c>
      <x:c r="H35" s="332" t="n">
        <x:f>IF($B$3="","",$B$3+F35)</x:f>
        <x:v>46356</x:v>
      </x:c>
      <x:c r="I35" s="126" t="n">
        <x:f>IF(OR(G35="",H35=""),"",H35-G35+1)</x:f>
        <x:v>26</x:v>
      </x:c>
      <x:c r="J35" s="126" t="str">
        <x:v>T21,T23</x:v>
      </x:c>
      <x:c r="K35" s="294" t="str">
        <x:v>Finanzteam</x:v>
      </x:c>
      <x:c r="L35" s="274" t="str">
        <x:v>offen</x:v>
      </x:c>
      <x:c r="M35" s="274" t="str">
        <x:v>hoch</x:v>
      </x:c>
      <x:c r="N35" s="333" t="n">
        <x:v>0</x:v>
      </x:c>
      <x:c r="O35" s="295" t="str">
        <x:v>mittel</x:v>
      </x:c>
      <x:c r="P35" s="126" t="str">
        <x:f>IF(AND(L35&lt;&gt;"erledigt",H35&lt;&gt;"",H35&lt;TODAY()),"ja","nein")</x:f>
        <x:v>nein</x:v>
      </x:c>
      <x:c r="Q35" s="278"/>
    </x:row>
    <x:row r="36">
      <x:c r="A36" s="126" t="str">
        <x:v>T30</x:v>
      </x:c>
      <x:c r="B36" s="126" t="str">
        <x:v>Tage 31-60</x:v>
      </x:c>
      <x:c r="C36" s="126" t="str">
        <x:v>IT</x:v>
      </x:c>
      <x:c r="D36" s="126" t="str">
        <x:v>Berechtigungen, Backups und Schnittstellen nachprüfen</x:v>
      </x:c>
      <x:c r="E36" s="126" t="n">
        <x:v>35</x:v>
      </x:c>
      <x:c r="F36" s="126" t="n">
        <x:v>50</x:v>
      </x:c>
      <x:c r="G36" s="332" t="n">
        <x:f>IF($B$3="","",$B$3+E36)</x:f>
        <x:v>46331</x:v>
      </x:c>
      <x:c r="H36" s="332" t="n">
        <x:f>IF($B$3="","",$B$3+F36)</x:f>
        <x:v>46346</x:v>
      </x:c>
      <x:c r="I36" s="126" t="n">
        <x:f>IF(OR(G36="",H36=""),"",H36-G36+1)</x:f>
        <x:v>16</x:v>
      </x:c>
      <x:c r="J36" s="126" t="str">
        <x:v>T13,T15</x:v>
      </x:c>
      <x:c r="K36" s="294" t="str">
        <x:v>IT</x:v>
      </x:c>
      <x:c r="L36" s="274" t="str">
        <x:v>offen</x:v>
      </x:c>
      <x:c r="M36" s="274" t="str">
        <x:v>mittel</x:v>
      </x:c>
      <x:c r="N36" s="333" t="n">
        <x:v>0</x:v>
      </x:c>
      <x:c r="O36" s="295" t="str">
        <x:v>mittel</x:v>
      </x:c>
      <x:c r="P36" s="126" t="str">
        <x:f>IF(AND(L36&lt;&gt;"erledigt",H36&lt;&gt;"",H36&lt;TODAY()),"ja","nein")</x:f>
        <x:v>nein</x:v>
      </x:c>
      <x:c r="Q36" s="278"/>
    </x:row>
    <x:row r="37">
      <x:c r="A37" s="126" t="str">
        <x:v>T31</x:v>
      </x:c>
      <x:c r="B37" s="126" t="str">
        <x:v>Tage 61-100</x:v>
      </x:c>
      <x:c r="C37" s="126" t="str">
        <x:v>Führung</x:v>
      </x:c>
      <x:c r="D37" s="126" t="str">
        <x:v>Endgültige Führungs- und Vertretungsstruktur bestätigen</x:v>
      </x:c>
      <x:c r="E37" s="126" t="n">
        <x:v>61</x:v>
      </x:c>
      <x:c r="F37" s="126" t="n">
        <x:v>80</x:v>
      </x:c>
      <x:c r="G37" s="332" t="n">
        <x:f>IF($B$3="","",$B$3+E37)</x:f>
        <x:v>46357</x:v>
      </x:c>
      <x:c r="H37" s="332" t="n">
        <x:f>IF($B$3="","",$B$3+F37)</x:f>
        <x:v>46376</x:v>
      </x:c>
      <x:c r="I37" s="126" t="n">
        <x:f>IF(OR(G37="",H37=""),"",H37-G37+1)</x:f>
        <x:v>20</x:v>
      </x:c>
      <x:c r="J37" s="126" t="str">
        <x:v>T26</x:v>
      </x:c>
      <x:c r="K37" s="294" t="str">
        <x:v>Geschäftsführung</x:v>
      </x:c>
      <x:c r="L37" s="274" t="str">
        <x:v>offen</x:v>
      </x:c>
      <x:c r="M37" s="274" t="str">
        <x:v>hoch</x:v>
      </x:c>
      <x:c r="N37" s="333" t="n">
        <x:v>0</x:v>
      </x:c>
      <x:c r="O37" s="295" t="str">
        <x:v>mittel</x:v>
      </x:c>
      <x:c r="P37" s="126" t="str">
        <x:f>IF(AND(L37&lt;&gt;"erledigt",H37&lt;&gt;"",H37&lt;TODAY()),"ja","nein")</x:f>
        <x:v>nein</x:v>
      </x:c>
      <x:c r="Q37" s="278"/>
    </x:row>
    <x:row r="38">
      <x:c r="A38" s="126" t="str">
        <x:v>T32</x:v>
      </x:c>
      <x:c r="B38" s="126" t="str">
        <x:v>Tage 61-100</x:v>
      </x:c>
      <x:c r="C38" s="126" t="str">
        <x:v>Steuerung</x:v>
      </x:c>
      <x:c r="D38" s="126" t="str">
        <x:v>Regelmeeting und Maßnahmenverfolgung in Linie übergeben</x:v>
      </x:c>
      <x:c r="E38" s="126" t="n">
        <x:v>61</x:v>
      </x:c>
      <x:c r="F38" s="126" t="n">
        <x:v>85</x:v>
      </x:c>
      <x:c r="G38" s="332" t="n">
        <x:f>IF($B$3="","",$B$3+E38)</x:f>
        <x:v>46357</x:v>
      </x:c>
      <x:c r="H38" s="332" t="n">
        <x:f>IF($B$3="","",$B$3+F38)</x:f>
        <x:v>46381</x:v>
      </x:c>
      <x:c r="I38" s="126" t="n">
        <x:f>IF(OR(G38="",H38=""),"",H38-G38+1)</x:f>
        <x:v>25</x:v>
      </x:c>
      <x:c r="J38" s="126" t="str">
        <x:v>T27</x:v>
      </x:c>
      <x:c r="K38" s="294" t="str">
        <x:v>Geschäftsführung</x:v>
      </x:c>
      <x:c r="L38" s="274" t="str">
        <x:v>offen</x:v>
      </x:c>
      <x:c r="M38" s="274" t="str">
        <x:v>hoch</x:v>
      </x:c>
      <x:c r="N38" s="333" t="n">
        <x:v>0</x:v>
      </x:c>
      <x:c r="O38" s="295" t="str">
        <x:v>mittel</x:v>
      </x:c>
      <x:c r="P38" s="126" t="str">
        <x:f>IF(AND(L38&lt;&gt;"erledigt",H38&lt;&gt;"",H38&lt;TODAY()),"ja","nein")</x:f>
        <x:v>nein</x:v>
      </x:c>
      <x:c r="Q38" s="278"/>
    </x:row>
    <x:row r="39">
      <x:c r="A39" s="126" t="str">
        <x:v>T33</x:v>
      </x:c>
      <x:c r="B39" s="126" t="str">
        <x:v>Tage 61-100</x:v>
      </x:c>
      <x:c r="C39" s="126" t="str">
        <x:v>Wirtschaft</x:v>
      </x:c>
      <x:c r="D39" s="126" t="str">
        <x:v>Erste 90-Tage-Entwicklung gegen Plan bewerten</x:v>
      </x:c>
      <x:c r="E39" s="126" t="n">
        <x:v>75</x:v>
      </x:c>
      <x:c r="F39" s="126" t="n">
        <x:v>95</x:v>
      </x:c>
      <x:c r="G39" s="332" t="n">
        <x:f>IF($B$3="","",$B$3+E39)</x:f>
        <x:v>46371</x:v>
      </x:c>
      <x:c r="H39" s="332" t="n">
        <x:f>IF($B$3="","",$B$3+F39)</x:f>
        <x:v>46391</x:v>
      </x:c>
      <x:c r="I39" s="126" t="n">
        <x:f>IF(OR(G39="",H39=""),"",H39-G39+1)</x:f>
        <x:v>21</x:v>
      </x:c>
      <x:c r="J39" s="126" t="str">
        <x:v>T29</x:v>
      </x:c>
      <x:c r="K39" s="294" t="str">
        <x:v>Controlling</x:v>
      </x:c>
      <x:c r="L39" s="274" t="str">
        <x:v>offen</x:v>
      </x:c>
      <x:c r="M39" s="274" t="str">
        <x:v>hoch</x:v>
      </x:c>
      <x:c r="N39" s="333" t="n">
        <x:v>0</x:v>
      </x:c>
      <x:c r="O39" s="295" t="str">
        <x:v>mittel</x:v>
      </x:c>
      <x:c r="P39" s="126" t="str">
        <x:f>IF(AND(L39&lt;&gt;"erledigt",H39&lt;&gt;"",H39&lt;TODAY()),"ja","nein")</x:f>
        <x:v>nein</x:v>
      </x:c>
      <x:c r="Q39" s="278"/>
    </x:row>
    <x:row r="40">
      <x:c r="A40" s="126" t="str">
        <x:v>T34</x:v>
      </x:c>
      <x:c r="B40" s="126" t="str">
        <x:v>Tage 61-100</x:v>
      </x:c>
      <x:c r="C40" s="126" t="str">
        <x:v>Personal</x:v>
      </x:c>
      <x:c r="D40" s="126" t="str">
        <x:v>Teamstabilität und offene Entwicklungsbedarfe bewerten</x:v>
      </x:c>
      <x:c r="E40" s="126" t="n">
        <x:v>75</x:v>
      </x:c>
      <x:c r="F40" s="126" t="n">
        <x:v>95</x:v>
      </x:c>
      <x:c r="G40" s="332" t="n">
        <x:f>IF($B$3="","",$B$3+E40)</x:f>
        <x:v>46371</x:v>
      </x:c>
      <x:c r="H40" s="332" t="n">
        <x:f>IF($B$3="","",$B$3+F40)</x:f>
        <x:v>46391</x:v>
      </x:c>
      <x:c r="I40" s="126" t="n">
        <x:f>IF(OR(G40="",H40=""),"",H40-G40+1)</x:f>
        <x:v>21</x:v>
      </x:c>
      <x:c r="J40" s="126" t="str">
        <x:v>T24</x:v>
      </x:c>
      <x:c r="K40" s="294" t="str">
        <x:v>Personal</x:v>
      </x:c>
      <x:c r="L40" s="274" t="str">
        <x:v>offen</x:v>
      </x:c>
      <x:c r="M40" s="274" t="str">
        <x:v>mittel</x:v>
      </x:c>
      <x:c r="N40" s="333" t="n">
        <x:v>0</x:v>
      </x:c>
      <x:c r="O40" s="295" t="str">
        <x:v>mittel</x:v>
      </x:c>
      <x:c r="P40" s="126" t="str">
        <x:f>IF(AND(L40&lt;&gt;"erledigt",H40&lt;&gt;"",H40&lt;TODAY()),"ja","nein")</x:f>
        <x:v>nein</x:v>
      </x:c>
      <x:c r="Q40" s="278"/>
    </x:row>
    <x:row r="41">
      <x:c r="A41" s="126" t="str">
        <x:v>T35</x:v>
      </x:c>
      <x:c r="B41" s="126" t="str">
        <x:v>Tage 61-100</x:v>
      </x:c>
      <x:c r="C41" s="126" t="str">
        <x:v>Qualität</x:v>
      </x:c>
      <x:c r="D41" s="126" t="str">
        <x:v>Wiederkehrende Abweichungen und Maßnahmen bewerten</x:v>
      </x:c>
      <x:c r="E41" s="126" t="n">
        <x:v>75</x:v>
      </x:c>
      <x:c r="F41" s="126" t="n">
        <x:v>95</x:v>
      </x:c>
      <x:c r="G41" s="332" t="n">
        <x:f>IF($B$3="","",$B$3+E41)</x:f>
        <x:v>46371</x:v>
      </x:c>
      <x:c r="H41" s="332" t="n">
        <x:f>IF($B$3="","",$B$3+F41)</x:f>
        <x:v>46391</x:v>
      </x:c>
      <x:c r="I41" s="126" t="n">
        <x:f>IF(OR(G41="",H41=""),"",H41-G41+1)</x:f>
        <x:v>21</x:v>
      </x:c>
      <x:c r="J41" s="126" t="str">
        <x:v>T28</x:v>
      </x:c>
      <x:c r="K41" s="294" t="str">
        <x:v>QM</x:v>
      </x:c>
      <x:c r="L41" s="274" t="str">
        <x:v>offen</x:v>
      </x:c>
      <x:c r="M41" s="274" t="str">
        <x:v>mittel</x:v>
      </x:c>
      <x:c r="N41" s="333" t="n">
        <x:v>0</x:v>
      </x:c>
      <x:c r="O41" s="295" t="str">
        <x:v>mittel</x:v>
      </x:c>
      <x:c r="P41" s="126" t="str">
        <x:f>IF(AND(L41&lt;&gt;"erledigt",H41&lt;&gt;"",H41&lt;TODAY()),"ja","nein")</x:f>
        <x:v>nein</x:v>
      </x:c>
      <x:c r="Q41" s="278"/>
    </x:row>
    <x:row r="42">
      <x:c r="A42" s="126" t="str">
        <x:v>T36</x:v>
      </x:c>
      <x:c r="B42" s="126" t="str">
        <x:v>Tage 61-100</x:v>
      </x:c>
      <x:c r="C42" s="126" t="str">
        <x:v>Abschluss</x:v>
      </x:c>
      <x:c r="D42" s="126" t="str">
        <x:v>100-Tage-Review vorbereiten</x:v>
      </x:c>
      <x:c r="E42" s="126" t="n">
        <x:v>85</x:v>
      </x:c>
      <x:c r="F42" s="126" t="n">
        <x:v>99</x:v>
      </x:c>
      <x:c r="G42" s="332" t="n">
        <x:f>IF($B$3="","",$B$3+E42)</x:f>
        <x:v>46381</x:v>
      </x:c>
      <x:c r="H42" s="332" t="n">
        <x:f>IF($B$3="","",$B$3+F42)</x:f>
        <x:v>46395</x:v>
      </x:c>
      <x:c r="I42" s="126" t="n">
        <x:f>IF(OR(G42="",H42=""),"",H42-G42+1)</x:f>
        <x:v>15</x:v>
      </x:c>
      <x:c r="J42" s="126" t="str">
        <x:v>T31:T35</x:v>
      </x:c>
      <x:c r="K42" s="294" t="str">
        <x:v>Projektleitung</x:v>
      </x:c>
      <x:c r="L42" s="274" t="str">
        <x:v>offen</x:v>
      </x:c>
      <x:c r="M42" s="274" t="str">
        <x:v>hoch</x:v>
      </x:c>
      <x:c r="N42" s="333" t="n">
        <x:v>0</x:v>
      </x:c>
      <x:c r="O42" s="295" t="str">
        <x:v>mittel</x:v>
      </x:c>
      <x:c r="P42" s="126" t="str">
        <x:f>IF(AND(L42&lt;&gt;"erledigt",H42&lt;&gt;"",H42&lt;TODAY()),"ja","nein")</x:f>
        <x:v>nein</x:v>
      </x:c>
      <x:c r="Q42" s="278"/>
    </x:row>
    <x:row r="43">
      <x:c r="A43" s="126" t="str">
        <x:v>T37</x:v>
      </x:c>
      <x:c r="B43" s="126" t="str">
        <x:v>Tag 100</x:v>
      </x:c>
      <x:c r="C43" s="126" t="str">
        <x:v>Abschluss</x:v>
      </x:c>
      <x:c r="D43" s="126" t="str">
        <x:v>Zielerreichung und Restpunkte entscheiden</x:v>
      </x:c>
      <x:c r="E43" s="126" t="n">
        <x:v>100</x:v>
      </x:c>
      <x:c r="F43" s="126" t="n">
        <x:v>100</x:v>
      </x:c>
      <x:c r="G43" s="332" t="n">
        <x:f>IF($B$3="","",$B$3+E43)</x:f>
        <x:v>46396</x:v>
      </x:c>
      <x:c r="H43" s="332" t="n">
        <x:f>IF($B$3="","",$B$3+F43)</x:f>
        <x:v>46396</x:v>
      </x:c>
      <x:c r="I43" s="126" t="n">
        <x:f>IF(OR(G43="",H43=""),"",H43-G43+1)</x:f>
        <x:v>1</x:v>
      </x:c>
      <x:c r="J43" s="126" t="str">
        <x:v>T36</x:v>
      </x:c>
      <x:c r="K43" s="294" t="str">
        <x:v>Geschäftsführung</x:v>
      </x:c>
      <x:c r="L43" s="274" t="str">
        <x:v>offen</x:v>
      </x:c>
      <x:c r="M43" s="274" t="str">
        <x:v>hoch</x:v>
      </x:c>
      <x:c r="N43" s="333" t="n">
        <x:v>0</x:v>
      </x:c>
      <x:c r="O43" s="295" t="str">
        <x:v>mittel</x:v>
      </x:c>
      <x:c r="P43" s="126" t="str">
        <x:f>IF(AND(L43&lt;&gt;"erledigt",H43&lt;&gt;"",H43&lt;TODAY()),"ja","nein")</x:f>
        <x:v>nein</x:v>
      </x:c>
      <x:c r="Q43" s="278"/>
    </x:row>
    <x:row r="44">
      <x:c r="A44" s="126" t="str">
        <x:v>T38</x:v>
      </x:c>
      <x:c r="B44" s="126" t="str">
        <x:v>Tag 100</x:v>
      </x:c>
      <x:c r="C44" s="126" t="str">
        <x:v>Abschluss</x:v>
      </x:c>
      <x:c r="D44" s="126" t="str">
        <x:v>Restmaßnahmen mit Verantwortung in Linie übergeben</x:v>
      </x:c>
      <x:c r="E44" s="126" t="n">
        <x:v>100</x:v>
      </x:c>
      <x:c r="F44" s="126" t="n">
        <x:v>100</x:v>
      </x:c>
      <x:c r="G44" s="332" t="n">
        <x:f>IF($B$3="","",$B$3+E44)</x:f>
        <x:v>46396</x:v>
      </x:c>
      <x:c r="H44" s="332" t="n">
        <x:f>IF($B$3="","",$B$3+F44)</x:f>
        <x:v>46396</x:v>
      </x:c>
      <x:c r="I44" s="126" t="n">
        <x:f>IF(OR(G44="",H44=""),"",H44-G44+1)</x:f>
        <x:v>1</x:v>
      </x:c>
      <x:c r="J44" s="126" t="str">
        <x:v>T37</x:v>
      </x:c>
      <x:c r="K44" s="294" t="str">
        <x:v>Geschäftsführung</x:v>
      </x:c>
      <x:c r="L44" s="274" t="str">
        <x:v>offen</x:v>
      </x:c>
      <x:c r="M44" s="274" t="str">
        <x:v>hoch</x:v>
      </x:c>
      <x:c r="N44" s="333" t="n">
        <x:v>0</x:v>
      </x:c>
      <x:c r="O44" s="295" t="str">
        <x:v>mittel</x:v>
      </x:c>
      <x:c r="P44" s="126" t="str">
        <x:f>IF(AND(L44&lt;&gt;"erledigt",H44&lt;&gt;"",H44&lt;TODAY()),"ja","nein")</x:f>
        <x:v>nein</x:v>
      </x:c>
      <x:c r="Q44" s="278"/>
    </x:row>
    <x:row r="45">
      <x:c r="A45" s="126" t="str">
        <x:v>T39</x:v>
      </x:c>
      <x:c r="B45" s="126" t="str">
        <x:v>Tag 100</x:v>
      </x:c>
      <x:c r="C45" s="126" t="str">
        <x:v>Abschluss</x:v>
      </x:c>
      <x:c r="D45" s="126" t="str">
        <x:v>Projektorganisation formal beenden</x:v>
      </x:c>
      <x:c r="E45" s="126" t="n">
        <x:v>100</x:v>
      </x:c>
      <x:c r="F45" s="126" t="n">
        <x:v>100</x:v>
      </x:c>
      <x:c r="G45" s="332" t="n">
        <x:f>IF($B$3="","",$B$3+E45)</x:f>
        <x:v>46396</x:v>
      </x:c>
      <x:c r="H45" s="332" t="n">
        <x:f>IF($B$3="","",$B$3+F45)</x:f>
        <x:v>46396</x:v>
      </x:c>
      <x:c r="I45" s="126" t="n">
        <x:f>IF(OR(G45="",H45=""),"",H45-G45+1)</x:f>
        <x:v>1</x:v>
      </x:c>
      <x:c r="J45" s="126" t="str">
        <x:v>T38</x:v>
      </x:c>
      <x:c r="K45" s="294" t="str">
        <x:v>Projektleitung</x:v>
      </x:c>
      <x:c r="L45" s="274" t="str">
        <x:v>offen</x:v>
      </x:c>
      <x:c r="M45" s="274" t="str">
        <x:v>mittel</x:v>
      </x:c>
      <x:c r="N45" s="333" t="n">
        <x:v>0</x:v>
      </x:c>
      <x:c r="O45" s="295" t="str">
        <x:v>niedrig</x:v>
      </x:c>
      <x:c r="P45" s="126" t="str">
        <x:f>IF(AND(L45&lt;&gt;"erledigt",H45&lt;&gt;"",H45&lt;TODAY()),"ja","nein")</x:f>
        <x:v>nein</x:v>
      </x:c>
      <x:c r="Q45" s="278"/>
    </x:row>
    <x:row r="46">
      <x:c r="A46" s="133" t="str">
        <x:v>T40</x:v>
      </x:c>
      <x:c r="B46" s="133" t="str">
        <x:v>Tag 100</x:v>
      </x:c>
      <x:c r="C46" s="133" t="str">
        <x:v>Kommunikation</x:v>
      </x:c>
      <x:c r="D46" s="133" t="str">
        <x:v>Abschlusskommunikation an Team und Partner</x:v>
      </x:c>
      <x:c r="E46" s="133" t="n">
        <x:v>100</x:v>
      </x:c>
      <x:c r="F46" s="133" t="n">
        <x:v>100</x:v>
      </x:c>
      <x:c r="G46" s="334" t="n">
        <x:f>IF($B$3="","",$B$3+E46)</x:f>
        <x:v>46396</x:v>
      </x:c>
      <x:c r="H46" s="334" t="n">
        <x:f>IF($B$3="","",$B$3+F46)</x:f>
        <x:v>46396</x:v>
      </x:c>
      <x:c r="I46" s="133" t="n">
        <x:f>IF(OR(G46="",H46=""),"",H46-G46+1)</x:f>
        <x:v>1</x:v>
      </x:c>
      <x:c r="J46" s="133" t="str">
        <x:v>T37</x:v>
      </x:c>
      <x:c r="K46" s="296" t="str">
        <x:v>Kommunikation</x:v>
      </x:c>
      <x:c r="L46" s="281" t="str">
        <x:v>offen</x:v>
      </x:c>
      <x:c r="M46" s="281" t="str">
        <x:v>niedrig</x:v>
      </x:c>
      <x:c r="N46" s="335" t="n">
        <x:v>0</x:v>
      </x:c>
      <x:c r="O46" s="297" t="str">
        <x:v>niedrig</x:v>
      </x:c>
      <x:c r="P46" s="133" t="str">
        <x:f>IF(AND(L46&lt;&gt;"erledigt",H46&lt;&gt;"",H46&lt;TODAY()),"ja","nein")</x:f>
        <x:v>nein</x:v>
      </x:c>
      <x:c r="Q46" s="285"/>
    </x:row>
  </x:sheetData>
  <x:mergeCells>
    <x:mergeCell ref="A1:Q1"/>
    <x:mergeCell ref="A2:H2"/>
  </x:mergeCells>
  <x:conditionalFormatting sqref="P7:P46">
    <x:cfRule type="containsText" dxfId="6" priority="1" operator="containsText" text="ja"/>
  </x:conditionalFormatting>
  <x:dataValidations count="4">
    <x:dataValidation type="list" sqref="L7:L46">
      <x:formula1>"offen,in Arbeit,blockiert,erledigt"</x:formula1>
    </x:dataValidation>
    <x:dataValidation type="list" sqref="M7:M46">
      <x:formula1>"hoch,mittel,niedrig"</x:formula1>
    </x:dataValidation>
    <x:dataValidation type="decimal" operator="between" sqref="N7:N46">
      <x:formula1>0</x:formula1>
      <x:formula2>1</x:formula2>
    </x:dataValidation>
    <x:dataValidation type="list" sqref="O7:O46">
      <x:formula1>"hoch,mittel,niedrig"</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2" hidden="0" customWidth="1"/>
    <x:col min="2" max="2" width="12" hidden="0" customWidth="1"/>
    <x:col min="3" max="3" width="42" hidden="0" customWidth="1"/>
    <x:col min="4" max="4" width="14" hidden="0" customWidth="1"/>
    <x:col min="5" max="5" width="18" hidden="0" customWidth="1"/>
    <x:col min="6" max="6" width="20" hidden="0" customWidth="1"/>
    <x:col min="7" max="7" width="14" hidden="0" customWidth="1"/>
    <x:col min="8" max="8" width="14" hidden="0" customWidth="1"/>
    <x:col min="9" max="9" width="14" hidden="0" customWidth="1"/>
    <x:col min="10" max="10" width="24" hidden="0" customWidth="1"/>
    <x:col min="11" max="11" width="28" hidden="0" customWidth="1"/>
  </x:cols>
  <x:sheetData>
    <x:row r="1" ht="34" customHeight="1">
      <x:c r="A1" s="349" t="str">
        <x:v>Kommunikationsplan</x:v>
      </x:c>
      <x:c r="B1" s="349"/>
      <x:c r="C1" s="349"/>
      <x:c r="D1" s="349"/>
      <x:c r="E1" s="349"/>
      <x:c r="F1" s="349"/>
      <x:c r="G1" s="349"/>
      <x:c r="H1" s="349"/>
      <x:c r="I1" s="349"/>
      <x:c r="J1" s="349"/>
      <x:c r="K1" s="349"/>
    </x:row>
    <x:row r="2" ht="25" customHeight="1">
      <x:c r="A2" s="352" t="str">
        <x:v>Stakeholder, Botschaft, Zeitpunkt, Freigabe und nächste Aktion</x:v>
      </x:c>
      <x:c r="B2" s="352" t="str">
        <x:v>Stakeholder, Botschaft, Zeitpunkt, Freigabe und nächste Aktion</x:v>
      </x:c>
      <x:c r="C2" s="352" t="str">
        <x:v>Stakeholder, Botschaft, Zeitpunkt, Freigabe und nächste Aktion</x:v>
      </x:c>
      <x:c r="D2" s="352" t="str">
        <x:v>Stakeholder, Botschaft, Zeitpunkt, Freigabe und nächste Aktion</x:v>
      </x:c>
      <x:c r="E2" s="352" t="str">
        <x:v>Stakeholder, Botschaft, Zeitpunkt, Freigabe und nächste Aktion</x:v>
      </x:c>
      <x:c r="F2" s="352" t="str">
        <x:v>Stakeholder, Botschaft, Zeitpunkt, Freigabe und nächste Aktion</x:v>
      </x:c>
      <x:c r="G2" s="352" t="str">
        <x:v>Stakeholder, Botschaft, Zeitpunkt, Freigabe und nächste Aktion</x:v>
      </x:c>
      <x:c r="H2" s="352" t="str">
        <x:v>Stakeholder, Botschaft, Zeitpunkt, Freigabe und nächste Aktion</x:v>
      </x:c>
      <x:c r="I2" s="352"/>
      <x:c r="J2" s="352"/>
      <x:c r="K2" s="352"/>
    </x:row>
    <x:row r="3">
      <x:c r="A3" s="238"/>
      <x:c r="B3" s="238"/>
      <x:c r="C3" s="238"/>
      <x:c r="D3" s="238"/>
      <x:c r="E3" s="238"/>
      <x:c r="F3" s="238"/>
      <x:c r="G3" s="238"/>
      <x:c r="H3" s="238"/>
      <x:c r="I3" s="238"/>
      <x:c r="J3" s="238"/>
      <x:c r="K3" s="238"/>
    </x:row>
    <x:row r="4" ht="29" customHeight="1">
      <x:c r="A4" s="355"/>
      <x:c r="B4" s="355"/>
      <x:c r="C4" s="355"/>
      <x:c r="D4" s="355"/>
      <x:c r="E4" s="355"/>
      <x:c r="F4" s="355"/>
      <x:c r="G4" s="355"/>
      <x:c r="H4" s="355"/>
      <x:c r="I4" s="355"/>
      <x:c r="J4" s="355"/>
      <x:c r="K4" s="355"/>
    </x:row>
    <x:row r="5">
      <x:c r="A5" s="238"/>
      <x:c r="B5" s="238"/>
      <x:c r="C5" s="238"/>
      <x:c r="D5" s="238"/>
      <x:c r="E5" s="238"/>
      <x:c r="F5" s="238"/>
      <x:c r="G5" s="238"/>
      <x:c r="H5" s="238"/>
      <x:c r="I5" s="238"/>
      <x:c r="J5" s="238"/>
      <x:c r="K5" s="238"/>
    </x:row>
    <x:row r="6" ht="32" customHeight="1">
      <x:c r="A6" s="252" t="str">
        <x:v>Stakeholder</x:v>
      </x:c>
      <x:c r="B6" s="254" t="str">
        <x:v>Relevanz</x:v>
      </x:c>
      <x:c r="C6" s="254" t="str">
        <x:v>Nachrichtenziel</x:v>
      </x:c>
      <x:c r="D6" s="254" t="str">
        <x:v>Zeitpunkt</x:v>
      </x:c>
      <x:c r="E6" s="254" t="str">
        <x:v>Kanal</x:v>
      </x:c>
      <x:c r="F6" s="254" t="str">
        <x:v>Verantwortlich</x:v>
      </x:c>
      <x:c r="G6" s="254" t="str">
        <x:v>Freigabe erforderlich</x:v>
      </x:c>
      <x:c r="H6" s="254" t="str">
        <x:v>Entwurf vorhanden</x:v>
      </x:c>
      <x:c r="I6" s="254" t="str">
        <x:v>Versand erfolgt</x:v>
      </x:c>
      <x:c r="J6" s="254" t="str">
        <x:v>Rückfragen</x:v>
      </x:c>
      <x:c r="K6" s="253" t="str">
        <x:v>Nächste Aktion</x:v>
      </x:c>
    </x:row>
    <x:row r="7">
      <x:c r="A7" s="121" t="str">
        <x:v>Schlüsselpersonal</x:v>
      </x:c>
      <x:c r="B7" s="121" t="str">
        <x:v>hoch</x:v>
      </x:c>
      <x:c r="C7" s="121" t="str">
        <x:v>Sicherheit, Rolle und Zeitplan</x:v>
      </x:c>
      <x:c r="D7" s="265"/>
      <x:c r="E7" s="267" t="str">
        <x:v>persönlich</x:v>
      </x:c>
      <x:c r="F7" s="267" t="str">
        <x:v>Geschäftsführung</x:v>
      </x:c>
      <x:c r="G7" s="267" t="str">
        <x:v>ja</x:v>
      </x:c>
      <x:c r="H7" s="267" t="str">
        <x:v>nein</x:v>
      </x:c>
      <x:c r="I7" s="267" t="str">
        <x:v>nein</x:v>
      </x:c>
      <x:c r="J7" s="267"/>
      <x:c r="K7" s="293"/>
    </x:row>
    <x:row r="8">
      <x:c r="A8" s="126" t="str">
        <x:v>Gesamtes Team</x:v>
      </x:c>
      <x:c r="B8" s="126" t="str">
        <x:v>hoch</x:v>
      </x:c>
      <x:c r="C8" s="126" t="str">
        <x:v>Fortführung, Ansprechpartner und nächste Schritte</x:v>
      </x:c>
      <x:c r="D8" s="272"/>
      <x:c r="E8" s="274" t="str">
        <x:v>Teamtermin</x:v>
      </x:c>
      <x:c r="F8" s="274" t="str">
        <x:v>Standortleitung</x:v>
      </x:c>
      <x:c r="G8" s="274" t="str">
        <x:v>ja</x:v>
      </x:c>
      <x:c r="H8" s="274" t="str">
        <x:v>nein</x:v>
      </x:c>
      <x:c r="I8" s="274" t="str">
        <x:v>nein</x:v>
      </x:c>
      <x:c r="J8" s="274"/>
      <x:c r="K8" s="295"/>
    </x:row>
    <x:row r="9">
      <x:c r="A9" s="126" t="str">
        <x:v>Vermieter</x:v>
      </x:c>
      <x:c r="B9" s="126" t="str">
        <x:v>hoch</x:v>
      </x:c>
      <x:c r="C9" s="126" t="str">
        <x:v>Zustimmung und Vertragsübergang</x:v>
      </x:c>
      <x:c r="D9" s="272"/>
      <x:c r="E9" s="274" t="str">
        <x:v>schriftlich</x:v>
      </x:c>
      <x:c r="F9" s="274" t="str">
        <x:v>Rechtsberatung</x:v>
      </x:c>
      <x:c r="G9" s="274" t="str">
        <x:v>ja</x:v>
      </x:c>
      <x:c r="H9" s="274" t="str">
        <x:v>nein</x:v>
      </x:c>
      <x:c r="I9" s="274" t="str">
        <x:v>nein</x:v>
      </x:c>
      <x:c r="J9" s="274"/>
      <x:c r="K9" s="295"/>
    </x:row>
    <x:row r="10">
      <x:c r="A10" s="126" t="str">
        <x:v>Hauptdienstleister</x:v>
      </x:c>
      <x:c r="B10" s="126" t="str">
        <x:v>mittel</x:v>
      </x:c>
      <x:c r="C10" s="126" t="str">
        <x:v>Leistungsfortführung und Ansprechpartner</x:v>
      </x:c>
      <x:c r="D10" s="272"/>
      <x:c r="E10" s="274" t="str">
        <x:v>E-Mail/Termin</x:v>
      </x:c>
      <x:c r="F10" s="274" t="str">
        <x:v>Praxismanagement</x:v>
      </x:c>
      <x:c r="G10" s="274" t="str">
        <x:v>nein</x:v>
      </x:c>
      <x:c r="H10" s="274" t="str">
        <x:v>nein</x:v>
      </x:c>
      <x:c r="I10" s="274" t="str">
        <x:v>nein</x:v>
      </x:c>
      <x:c r="J10" s="274"/>
      <x:c r="K10" s="295"/>
    </x:row>
    <x:row r="11">
      <x:c r="A11" s="126" t="str">
        <x:v>Überweiser und Partner</x:v>
      </x:c>
      <x:c r="B11" s="126" t="str">
        <x:v>mittel</x:v>
      </x:c>
      <x:c r="C11" s="126" t="str">
        <x:v>Versorgungskontinuität</x:v>
      </x:c>
      <x:c r="D11" s="272"/>
      <x:c r="E11" s="274" t="str">
        <x:v>persönlich/E-Mail</x:v>
      </x:c>
      <x:c r="F11" s="274" t="str">
        <x:v>Ärztliche Leitung</x:v>
      </x:c>
      <x:c r="G11" s="274" t="str">
        <x:v>ja</x:v>
      </x:c>
      <x:c r="H11" s="274" t="str">
        <x:v>nein</x:v>
      </x:c>
      <x:c r="I11" s="274" t="str">
        <x:v>nein</x:v>
      </x:c>
      <x:c r="J11" s="274"/>
      <x:c r="K11" s="295"/>
    </x:row>
    <x:row r="12">
      <x:c r="A12" s="126" t="str">
        <x:v>Patientinnen und Patienten</x:v>
      </x:c>
      <x:c r="B12" s="126" t="str">
        <x:v>hoch</x:v>
      </x:c>
      <x:c r="C12" s="126" t="str">
        <x:v>Versorgung bleibt gesichert; organisatorische Hinweise</x:v>
      </x:c>
      <x:c r="D12" s="272"/>
      <x:c r="E12" s="274" t="str">
        <x:v>Aushang/Brief/Web</x:v>
      </x:c>
      <x:c r="F12" s="274" t="str">
        <x:v>Kommunikation</x:v>
      </x:c>
      <x:c r="G12" s="274" t="str">
        <x:v>ja</x:v>
      </x:c>
      <x:c r="H12" s="274" t="str">
        <x:v>nein</x:v>
      </x:c>
      <x:c r="I12" s="274" t="str">
        <x:v>nein</x:v>
      </x:c>
      <x:c r="J12" s="274"/>
      <x:c r="K12" s="295"/>
    </x:row>
    <x:row r="13">
      <x:c r="A13" s="126" t="str">
        <x:v>Finanzierungspartner</x:v>
      </x:c>
      <x:c r="B13" s="126" t="str">
        <x:v>hoch</x:v>
      </x:c>
      <x:c r="C13" s="126" t="str">
        <x:v>Meilensteine, Bedingungen und Nachweise</x:v>
      </x:c>
      <x:c r="D13" s="272"/>
      <x:c r="E13" s="274" t="str">
        <x:v>Bericht/Termin</x:v>
      </x:c>
      <x:c r="F13" s="274" t="str">
        <x:v>Finanzteam</x:v>
      </x:c>
      <x:c r="G13" s="274" t="str">
        <x:v>ja</x:v>
      </x:c>
      <x:c r="H13" s="274" t="str">
        <x:v>nein</x:v>
      </x:c>
      <x:c r="I13" s="274" t="str">
        <x:v>nein</x:v>
      </x:c>
      <x:c r="J13" s="274"/>
      <x:c r="K13" s="295"/>
    </x:row>
    <x:row r="14">
      <x:c r="A14" s="126" t="str">
        <x:v>KV und Zulassungsgremien</x:v>
      </x:c>
      <x:c r="B14" s="126" t="str">
        <x:v>hoch</x:v>
      </x:c>
      <x:c r="C14" s="126" t="str">
        <x:v>Vollständige Anträge und Nachweise</x:v>
      </x:c>
      <x:c r="D14" s="272"/>
      <x:c r="E14" s="274" t="str">
        <x:v>formaler Antrag</x:v>
      </x:c>
      <x:c r="F14" s="274" t="str">
        <x:v>Rechtsberatung</x:v>
      </x:c>
      <x:c r="G14" s="274" t="str">
        <x:v>ja</x:v>
      </x:c>
      <x:c r="H14" s="274" t="str">
        <x:v>nein</x:v>
      </x:c>
      <x:c r="I14" s="274" t="str">
        <x:v>nein</x:v>
      </x:c>
      <x:c r="J14" s="274"/>
      <x:c r="K14" s="295"/>
    </x:row>
    <x:row r="15">
      <x:c r="A15" s="126" t="str">
        <x:v>IT-Dienstleister</x:v>
      </x:c>
      <x:c r="B15" s="126" t="str">
        <x:v>hoch</x:v>
      </x:c>
      <x:c r="C15" s="126" t="str">
        <x:v>Übergang, Test und Support</x:v>
      </x:c>
      <x:c r="D15" s="272"/>
      <x:c r="E15" s="274" t="str">
        <x:v>Projekttermin</x:v>
      </x:c>
      <x:c r="F15" s="274" t="str">
        <x:v>IT</x:v>
      </x:c>
      <x:c r="G15" s="274" t="str">
        <x:v>nein</x:v>
      </x:c>
      <x:c r="H15" s="274" t="str">
        <x:v>nein</x:v>
      </x:c>
      <x:c r="I15" s="274" t="str">
        <x:v>nein</x:v>
      </x:c>
      <x:c r="J15" s="274"/>
      <x:c r="K15" s="295"/>
    </x:row>
    <x:row r="16">
      <x:c r="A16" s="133" t="str">
        <x:v>Steuer- und Rechtsberatung</x:v>
      </x:c>
      <x:c r="B16" s="133" t="str">
        <x:v>hoch</x:v>
      </x:c>
      <x:c r="C16" s="133" t="str">
        <x:v>Struktur, Fristen und offene Entscheidungen</x:v>
      </x:c>
      <x:c r="D16" s="279"/>
      <x:c r="E16" s="281" t="str">
        <x:v>Jour fixe</x:v>
      </x:c>
      <x:c r="F16" s="281" t="str">
        <x:v>Transaktionsleitung</x:v>
      </x:c>
      <x:c r="G16" s="281" t="str">
        <x:v>nein</x:v>
      </x:c>
      <x:c r="H16" s="281" t="str">
        <x:v>nein</x:v>
      </x:c>
      <x:c r="I16" s="281" t="str">
        <x:v>nein</x:v>
      </x:c>
      <x:c r="J16" s="281"/>
      <x:c r="K16" s="297"/>
    </x:row>
  </x:sheetData>
  <x:mergeCells>
    <x:mergeCell ref="A1:K1"/>
    <x:mergeCell ref="A2:H2"/>
  </x:mergeCells>
  <x:dataValidations count="1">
    <x:dataValidation type="list" sqref="G7:I16">
      <x:formula1>"ja,nein"</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4" hidden="0" customWidth="1"/>
    <x:col min="2" max="2" width="28" hidden="0" customWidth="1"/>
    <x:col min="3" max="3" width="70" hidden="0" customWidth="1"/>
    <x:col min="4" max="4" width="18" hidden="0" customWidth="1"/>
    <x:col min="5" max="5" width="18" hidden="0" customWidth="1"/>
    <x:col min="6" max="6" width="14" hidden="0" customWidth="1"/>
  </x:cols>
  <x:sheetData>
    <x:row r="1" ht="34" customHeight="1">
      <x:c r="A1" s="349" t="str">
        <x:v>Prüfaufträge und Vorlagen</x:v>
      </x:c>
      <x:c r="B1" s="349"/>
      <x:c r="C1" s="349"/>
      <x:c r="D1" s="349"/>
      <x:c r="E1" s="349"/>
      <x:c r="F1" s="349"/>
      <x:c r="G1" s="349"/>
      <x:c r="H1" s="349"/>
    </x:row>
    <x:row r="2" ht="25" customHeight="1">
      <x:c r="A2" s="352" t="str">
        <x:v>Kurze Bausteine zur internen Vorbereitung - vor externer Verwendung fachlich prüfen</x:v>
      </x:c>
      <x:c r="B2" s="352" t="str">
        <x:v>Kurze Bausteine zur internen Vorbereitung - vor externer Verwendung fachlich prüfen</x:v>
      </x:c>
      <x:c r="C2" s="352" t="str">
        <x:v>Kurze Bausteine zur internen Vorbereitung - vor externer Verwendung fachlich prüfen</x:v>
      </x:c>
      <x:c r="D2" s="352" t="str">
        <x:v>Kurze Bausteine zur internen Vorbereitung - vor externer Verwendung fachlich prüfen</x:v>
      </x:c>
      <x:c r="E2" s="352" t="str">
        <x:v>Kurze Bausteine zur internen Vorbereitung - vor externer Verwendung fachlich prüfen</x:v>
      </x:c>
      <x:c r="F2" s="352" t="str">
        <x:v>Kurze Bausteine zur internen Vorbereitung - vor externer Verwendung fachlich prüfen</x:v>
      </x:c>
      <x:c r="G2" s="352" t="str">
        <x:v>Kurze Bausteine zur internen Vorbereitung - vor externer Verwendung fachlich prüfen</x:v>
      </x:c>
      <x:c r="H2" s="352" t="str">
        <x:v>Kurze Bausteine zur internen Vorbereitung - vor externer Verwendung fachlich prüfen</x:v>
      </x:c>
    </x:row>
    <x:row r="3">
      <x:c r="A3" s="238"/>
      <x:c r="B3" s="238"/>
      <x:c r="C3" s="238"/>
      <x:c r="D3" s="238"/>
      <x:c r="E3" s="238"/>
      <x:c r="F3" s="238"/>
      <x:c r="G3" s="238"/>
      <x:c r="H3" s="238"/>
    </x:row>
    <x:row r="4" ht="29" customHeight="1">
      <x:c r="A4" s="355"/>
      <x:c r="B4" s="355"/>
      <x:c r="C4" s="355"/>
      <x:c r="D4" s="355"/>
      <x:c r="E4" s="355"/>
      <x:c r="F4" s="355"/>
      <x:c r="G4" s="355"/>
      <x:c r="H4" s="355"/>
    </x:row>
    <x:row r="5" ht="32" customHeight="1">
      <x:c r="A5" s="252" t="str">
        <x:v>Vorlage</x:v>
      </x:c>
      <x:c r="B5" s="254" t="str">
        <x:v>Zweck</x:v>
      </x:c>
      <x:c r="C5" s="254" t="str">
        <x:v>Textbaustein</x:v>
      </x:c>
      <x:c r="D5" s="254" t="str">
        <x:v>Verantwortlich</x:v>
      </x:c>
      <x:c r="E5" s="254" t="str">
        <x:v>Freigabe</x:v>
      </x:c>
      <x:c r="F5" s="253" t="str">
        <x:v>Status</x:v>
      </x:c>
      <x:c r="G5" s="238"/>
      <x:c r="H5" s="238"/>
    </x:row>
    <x:row r="6">
      <x:c r="A6" s="121" t="str">
        <x:v>Prüfauftrag Zulassungsweg</x:v>
      </x:c>
      <x:c r="B6" s="121" t="str">
        <x:v>Planungsstatus und Verfahren</x:v>
      </x:c>
      <x:c r="C6" s="121" t="str">
        <x:v>Bitte bis zum [Datum] verbindlich klären, ob der Standort einem offenen oder geschlossenen Planungsbereich zugeordnet ist, welche regionalen Antragswege gelten und welcher Übergabepfad priorisiert werden sollte.</x:v>
      </x:c>
      <x:c r="D6" s="292"/>
      <x:c r="E6" s="267"/>
      <x:c r="F6" s="293" t="str">
        <x:v>Entwurf</x:v>
      </x:c>
      <x:c r="G6" s="238"/>
      <x:c r="H6" s="238"/>
    </x:row>
    <x:row r="7">
      <x:c r="A7" s="126" t="str">
        <x:v>Prüfauftrag Berufshaftpflicht</x:v>
      </x:c>
      <x:c r="B7" s="126" t="str">
        <x:v>Versicherung ab Tag 0</x:v>
      </x:c>
      <x:c r="C7" s="126" t="str">
        <x:v>Bitte bestätigen Sie schriftlich, dass der erforderliche Berufshaftpflichtschutz spätestens ab Tätigkeitsaufnahme wirksam ist und der notwendige Nachweis fristgerecht vorgelegt werden kann.</x:v>
      </x:c>
      <x:c r="D7" s="294"/>
      <x:c r="E7" s="274"/>
      <x:c r="F7" s="295" t="str">
        <x:v>Entwurf</x:v>
      </x:c>
      <x:c r="G7" s="238"/>
      <x:c r="H7" s="238"/>
    </x:row>
    <x:row r="8">
      <x:c r="A8" s="126" t="str">
        <x:v>Bedingung Vermieter</x:v>
      </x:c>
      <x:c r="B8" s="126" t="str">
        <x:v>Standortsicherung</x:v>
      </x:c>
      <x:c r="C8" s="126" t="str">
        <x:v>Die wirtschaftliche Übergabe steht unter der aufschiebenden Bedingung der wirksamen Zustimmung des Vermieters zur vereinbarten Fortführung am Standort.</x:v>
      </x:c>
      <x:c r="D8" s="294"/>
      <x:c r="E8" s="274"/>
      <x:c r="F8" s="295" t="str">
        <x:v>Entwurf</x:v>
      </x:c>
      <x:c r="G8" s="238"/>
      <x:c r="H8" s="238"/>
    </x:row>
    <x:row r="9">
      <x:c r="A9" s="126" t="str">
        <x:v>Bedingung Finanzierung</x:v>
      </x:c>
      <x:c r="B9" s="126" t="str">
        <x:v>Finanzierungssicherheit</x:v>
      </x:c>
      <x:c r="C9" s="126" t="str">
        <x:v>Die Durchführung steht unter der aufschiebenden Bedingung einer verbindlichen Finanzierungszusage zu den vereinbarten Mindestkonditionen.</x:v>
      </x:c>
      <x:c r="D9" s="294"/>
      <x:c r="E9" s="274"/>
      <x:c r="F9" s="295" t="str">
        <x:v>Entwurf</x:v>
      </x:c>
      <x:c r="G9" s="238"/>
      <x:c r="H9" s="238"/>
    </x:row>
    <x:row r="10">
      <x:c r="A10" s="126" t="str">
        <x:v>Datenschutzprüfauftrag</x:v>
      </x:c>
      <x:c r="B10" s="126" t="str">
        <x:v>Patientenakten</x:v>
      </x:c>
      <x:c r="C10" s="126" t="str">
        <x:v>Bis zum Übergabetag ist sicherzustellen, dass für Patientendaten entweder eine wirksame Einwilligung zur Übernahme vorliegt oder eine getrennte, zugriffsgeschützte Verwahrung umgesetzt ist.</x:v>
      </x:c>
      <x:c r="D10" s="294"/>
      <x:c r="E10" s="274"/>
      <x:c r="F10" s="295" t="str">
        <x:v>Entwurf</x:v>
      </x:c>
      <x:c r="G10" s="238"/>
      <x:c r="H10" s="238"/>
    </x:row>
    <x:row r="11">
      <x:c r="A11" s="126" t="str">
        <x:v>Team-Mitteilung</x:v>
      </x:c>
      <x:c r="B11" s="126" t="str">
        <x:v>Interne Kommunikation</x:v>
      </x:c>
      <x:c r="C11" s="126" t="str">
        <x:v>Die Praxis wird zum [Datum] in neuer Struktur fortgeführt. Für Patientinnen und Patienten bleibt die Versorgung am Standort gesichert. Ansprechpartner und Ablauf stellen wir im Teamtermin am [Datum] vor.</x:v>
      </x:c>
      <x:c r="D11" s="294"/>
      <x:c r="E11" s="274"/>
      <x:c r="F11" s="295" t="str">
        <x:v>Entwurf</x:v>
      </x:c>
      <x:c r="G11" s="238"/>
      <x:c r="H11" s="238"/>
    </x:row>
    <x:row r="12">
      <x:c r="A12" s="126" t="str">
        <x:v>Patienteninformation</x:v>
      </x:c>
      <x:c r="B12" s="126" t="str">
        <x:v>Externe Kommunikation</x:v>
      </x:c>
      <x:c r="C12" s="126" t="str">
        <x:v>Die augenärztliche Versorgung am Standort wird fortgeführt. Organisatorische Änderungen dienen einem geordneten Übergang. Terminvereinbarungen und Kontaktwege bleiben zunächst bestehen.</x:v>
      </x:c>
      <x:c r="D12" s="294"/>
      <x:c r="E12" s="274"/>
      <x:c r="F12" s="295" t="str">
        <x:v>Entwurf</x:v>
      </x:c>
      <x:c r="G12" s="238"/>
      <x:c r="H12" s="238"/>
    </x:row>
    <x:row r="13">
      <x:c r="A13" s="126" t="str">
        <x:v>Übergabeprotokoll</x:v>
      </x:c>
      <x:c r="B13" s="126" t="str">
        <x:v>Tag 0</x:v>
      </x:c>
      <x:c r="C13" s="126" t="str">
        <x:v>Dokumentiert werden Räume und Schlüssel, Geräte und Inventar, IT und Kommunikation, Personal, Patientendokumentation, Verträge, Dienstleister sowie offene Punkte mit Verantwortlichen und Fristen.</x:v>
      </x:c>
      <x:c r="D13" s="294"/>
      <x:c r="E13" s="274"/>
      <x:c r="F13" s="295" t="str">
        <x:v>Entwurf</x:v>
      </x:c>
      <x:c r="G13" s="238"/>
      <x:c r="H13" s="238"/>
    </x:row>
    <x:row r="14">
      <x:c r="A14" s="133" t="str">
        <x:v>Finanzierungsanfrage</x:v>
      </x:c>
      <x:c r="B14" s="133" t="str">
        <x:v>Bankgespräch</x:v>
      </x:c>
      <x:c r="C14" s="133" t="str">
        <x:v>Wir beabsichtigen die Übernahme einer augenärztlichen Praxis am Standort [Ort]. Das Vorhaben umfasst einen geprüften Übergabepfad, Due Diligence, Ertrags- und Liquiditätsplanung sowie einen 100-Tage-Integrationsplan.</x:v>
      </x:c>
      <x:c r="D14" s="296"/>
      <x:c r="E14" s="281"/>
      <x:c r="F14" s="297" t="str">
        <x:v>Entwurf</x:v>
      </x:c>
      <x:c r="G14" s="238"/>
      <x:c r="H14" s="238"/>
    </x:row>
  </x:sheetData>
  <x:mergeCells>
    <x:mergeCell ref="A1:F1"/>
    <x:mergeCell ref="A2:H2"/>
  </x:mergeCells>
  <x:dataValidations count="1">
    <x:dataValidation type="list" sqref="F6:F14">
      <x:formula1>"Entwurf,in Prüfung,freigegeben,verwendet"</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34" hidden="0" customWidth="1"/>
    <x:col min="2" max="2" width="12" hidden="0" customWidth="1"/>
    <x:col min="3" max="3" width="12" hidden="0" customWidth="1"/>
    <x:col min="4" max="4" width="12" hidden="0" customWidth="1"/>
    <x:col min="5" max="5" width="12" hidden="0" customWidth="1"/>
    <x:col min="6" max="6" width="18" hidden="0" customWidth="1"/>
    <x:col min="7" max="7" width="18" hidden="0" customWidth="1"/>
    <x:col min="8" max="8" width="30" hidden="0" customWidth="1"/>
  </x:cols>
  <x:sheetData>
    <x:row r="1" ht="34" customHeight="1">
      <x:c r="A1" s="349" t="str">
        <x:v>Prüfungen und Modellstatus</x:v>
      </x:c>
      <x:c r="B1" s="349"/>
      <x:c r="C1" s="349"/>
      <x:c r="D1" s="349"/>
      <x:c r="E1" s="349"/>
      <x:c r="F1" s="349"/>
      <x:c r="G1" s="349"/>
      <x:c r="H1" s="349"/>
    </x:row>
    <x:row r="2" ht="25" customHeight="1">
      <x:c r="A2" s="352" t="str">
        <x:v>Die Arbeitsmappe zeigt Eingabebedarf und formale Auffälligkeiten - kein fachliches Transaktionsurteil</x:v>
      </x:c>
      <x:c r="B2" s="352" t="str">
        <x:v>Die Arbeitsmappe zeigt Eingabebedarf und formale Auffälligkeiten - kein fachliches Transaktionsurteil</x:v>
      </x:c>
      <x:c r="C2" s="352" t="str">
        <x:v>Die Arbeitsmappe zeigt Eingabebedarf und formale Auffälligkeiten - kein fachliches Transaktionsurteil</x:v>
      </x:c>
      <x:c r="D2" s="352" t="str">
        <x:v>Die Arbeitsmappe zeigt Eingabebedarf und formale Auffälligkeiten - kein fachliches Transaktionsurteil</x:v>
      </x:c>
      <x:c r="E2" s="352" t="str">
        <x:v>Die Arbeitsmappe zeigt Eingabebedarf und formale Auffälligkeiten - kein fachliches Transaktionsurteil</x:v>
      </x:c>
      <x:c r="F2" s="352" t="str">
        <x:v>Die Arbeitsmappe zeigt Eingabebedarf und formale Auffälligkeiten - kein fachliches Transaktionsurteil</x:v>
      </x:c>
      <x:c r="G2" s="352" t="str">
        <x:v>Die Arbeitsmappe zeigt Eingabebedarf und formale Auffälligkeiten - kein fachliches Transaktionsurteil</x:v>
      </x:c>
      <x:c r="H2" s="352" t="str">
        <x:v>Die Arbeitsmappe zeigt Eingabebedarf und formale Auffälligkeiten - kein fachliches Transaktionsurteil</x:v>
      </x:c>
    </x:row>
    <x:row r="3">
      <x:c r="A3" s="340" t="str">
        <x:v>MODELLSTATUS</x:v>
      </x:c>
      <x:c r="B3" s="341" t="str">
        <x:f>IF(COUNTIF(G7:G12,"FEHLER")&gt;0,"PRÜFEN",IF(COUNTIF(G7:G12,"EINGABE")&gt;0,"EINGABE ERFORDERLICH","BEREIT"))</x:f>
        <x:v>EINGABE ERFORDERLICH</x:v>
      </x:c>
      <x:c r="C3" s="238"/>
      <x:c r="D3" s="238"/>
      <x:c r="E3" s="238"/>
      <x:c r="F3" s="238"/>
      <x:c r="G3" s="238"/>
      <x:c r="H3" s="238"/>
    </x:row>
    <x:row r="4" ht="29" customHeight="1">
      <x:c r="A4" s="355"/>
      <x:c r="B4" s="355"/>
      <x:c r="C4" s="355"/>
      <x:c r="D4" s="355"/>
      <x:c r="E4" s="355"/>
      <x:c r="F4" s="355"/>
      <x:c r="G4" s="355"/>
      <x:c r="H4" s="355"/>
    </x:row>
    <x:row r="5">
      <x:c r="A5" s="238"/>
      <x:c r="B5" s="238"/>
      <x:c r="C5" s="238"/>
      <x:c r="D5" s="238"/>
      <x:c r="E5" s="238"/>
      <x:c r="F5" s="238"/>
      <x:c r="G5" s="238"/>
      <x:c r="H5" s="238"/>
    </x:row>
    <x:row r="6" ht="32" customHeight="1">
      <x:c r="A6" s="252" t="str">
        <x:v>Check</x:v>
      </x:c>
      <x:c r="B6" s="254" t="str">
        <x:v>Ist</x:v>
      </x:c>
      <x:c r="C6" s="254" t="str">
        <x:v>Soll</x:v>
      </x:c>
      <x:c r="D6" s="254" t="str">
        <x:v>Differenz</x:v>
      </x:c>
      <x:c r="E6" s="254" t="str">
        <x:v>Toleranz</x:v>
      </x:c>
      <x:c r="F6" s="254" t="str">
        <x:v>Statuslogik</x:v>
      </x:c>
      <x:c r="G6" s="254" t="str">
        <x:v>Status</x:v>
      </x:c>
      <x:c r="H6" s="253" t="str">
        <x:v>Wo korrigieren</x:v>
      </x:c>
    </x:row>
    <x:row r="7">
      <x:c r="A7" s="121" t="str">
        <x:v>Dokumentenzeilen vorhanden</x:v>
      </x:c>
      <x:c r="B7" s="121" t="n">
        <x:f>COUNTA('Dokumente'!A7:A31)</x:f>
        <x:v>25</x:v>
      </x:c>
      <x:c r="C7" s="121" t="n">
        <x:v>25</x:v>
      </x:c>
      <x:c r="D7" s="121" t="n">
        <x:f>B7-C7</x:f>
        <x:v>0</x:v>
      </x:c>
      <x:c r="E7" s="121" t="n">
        <x:v>0</x:v>
      </x:c>
      <x:c r="F7" s="121" t="str">
        <x:v>Ist = Soll</x:v>
      </x:c>
      <x:c r="G7" s="121" t="str">
        <x:f>IF(D7=0,"OK","FEHLER")</x:f>
        <x:v>OK</x:v>
      </x:c>
      <x:c r="H7" s="121" t="str">
        <x:v>Dokumente A</x:v>
      </x:c>
    </x:row>
    <x:row r="8">
      <x:c r="A8" s="126" t="str">
        <x:v>DD-Fragen vorhanden</x:v>
      </x:c>
      <x:c r="B8" s="126" t="n">
        <x:f>COUNTA('DD Scoring'!B9:B38)</x:f>
        <x:v>30</x:v>
      </x:c>
      <x:c r="C8" s="126" t="n">
        <x:v>30</x:v>
      </x:c>
      <x:c r="D8" s="126" t="n">
        <x:f>B8-C8</x:f>
        <x:v>0</x:v>
      </x:c>
      <x:c r="E8" s="126" t="n">
        <x:v>0</x:v>
      </x:c>
      <x:c r="F8" s="126" t="str">
        <x:v>Ist = Soll</x:v>
      </x:c>
      <x:c r="G8" s="126" t="str">
        <x:f>IF(D8=0,"OK","FEHLER")</x:f>
        <x:v>OK</x:v>
      </x:c>
      <x:c r="H8" s="126" t="str">
        <x:v>DD Scoring</x:v>
      </x:c>
    </x:row>
    <x:row r="9">
      <x:c r="A9" s="126" t="str">
        <x:v>DD-Bewertungen vollständig</x:v>
      </x:c>
      <x:c r="B9" s="126" t="n">
        <x:f>COUNT('DD Scoring'!C9:C38)</x:f>
        <x:v>0</x:v>
      </x:c>
      <x:c r="C9" s="126" t="n">
        <x:v>30</x:v>
      </x:c>
      <x:c r="D9" s="126" t="n">
        <x:f>B9-C9</x:f>
        <x:v>-30</x:v>
      </x:c>
      <x:c r="E9" s="126" t="n">
        <x:v>0</x:v>
      </x:c>
      <x:c r="F9" s="126" t="str">
        <x:v>Ist = Soll</x:v>
      </x:c>
      <x:c r="G9" s="126" t="str">
        <x:f>IF(D9=0,"OK","EINGABE")</x:f>
        <x:v>EINGABE</x:v>
      </x:c>
      <x:c r="H9" s="126" t="str">
        <x:v>DD Scoring C</x:v>
      </x:c>
    </x:row>
    <x:row r="10">
      <x:c r="A10" s="126" t="str">
        <x:v>Bewertungseingaben vollständig</x:v>
      </x:c>
      <x:c r="B10" s="126" t="n">
        <x:f>COUNT('Bewertung'!B7:B15)+COUNT('Bewertung'!B19:B22)</x:f>
        <x:v>0</x:v>
      </x:c>
      <x:c r="C10" s="126" t="n">
        <x:v>13</x:v>
      </x:c>
      <x:c r="D10" s="126" t="n">
        <x:f>B10-C10</x:f>
        <x:v>-13</x:v>
      </x:c>
      <x:c r="E10" s="126" t="n">
        <x:v>0</x:v>
      </x:c>
      <x:c r="F10" s="126" t="str">
        <x:v>Ist = Soll</x:v>
      </x:c>
      <x:c r="G10" s="126" t="str">
        <x:f>IF(D10=0,"OK","EINGABE")</x:f>
        <x:v>EINGABE</x:v>
      </x:c>
      <x:c r="H10" s="126" t="str">
        <x:v>Bewertung B</x:v>
      </x:c>
    </x:row>
    <x:row r="11">
      <x:c r="A11" s="126" t="str">
        <x:v>100-Tage-Aufgaben vorhanden</x:v>
      </x:c>
      <x:c r="B11" s="126" t="n">
        <x:f>COUNTA('100 Tage'!A7:A46)</x:f>
        <x:v>40</x:v>
      </x:c>
      <x:c r="C11" s="126" t="n">
        <x:v>40</x:v>
      </x:c>
      <x:c r="D11" s="126" t="n">
        <x:f>B11-C11</x:f>
        <x:v>0</x:v>
      </x:c>
      <x:c r="E11" s="126" t="n">
        <x:v>0</x:v>
      </x:c>
      <x:c r="F11" s="126" t="str">
        <x:v>Ist = Soll</x:v>
      </x:c>
      <x:c r="G11" s="126" t="str">
        <x:f>IF(D11=0,"OK","FEHLER")</x:f>
        <x:v>OK</x:v>
      </x:c>
      <x:c r="H11" s="126" t="str">
        <x:v>100 Tage</x:v>
      </x:c>
    </x:row>
    <x:row r="12">
      <x:c r="A12" s="133" t="str">
        <x:v>Übergabetag gesetzt</x:v>
      </x:c>
      <x:c r="B12" s="133" t="n">
        <x:f>COUNT('100 Tage'!B3)</x:f>
        <x:v>1</x:v>
      </x:c>
      <x:c r="C12" s="133" t="n">
        <x:v>1</x:v>
      </x:c>
      <x:c r="D12" s="133" t="n">
        <x:f>B12-C12</x:f>
        <x:v>0</x:v>
      </x:c>
      <x:c r="E12" s="133" t="n">
        <x:v>0</x:v>
      </x:c>
      <x:c r="F12" s="133" t="str">
        <x:v>Ist = Soll</x:v>
      </x:c>
      <x:c r="G12" s="133" t="str">
        <x:f>IF(D12=0,"OK","EINGABE")</x:f>
        <x:v>OK</x:v>
      </x:c>
      <x:c r="H12" s="133" t="str">
        <x:v>100 Tage B3</x:v>
      </x:c>
    </x:row>
  </x:sheetData>
  <x:mergeCells>
    <x:mergeCell ref="A1:H1"/>
    <x:mergeCell ref="A2:H2"/>
  </x:mergeCells>
  <x:conditionalFormatting sqref="G7:G12">
    <x:cfRule type="containsText" dxfId="7" priority="1" operator="containsText" text="OK"/>
    <x:cfRule type="containsText" dxfId="8" priority="2" operator="containsText" text="FEHLER"/>
    <x:cfRule type="containsText" dxfId="9" priority="3" operator="containsText" text="EINGABE"/>
  </x:conditionalFormatting>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8" hidden="0" customWidth="1"/>
    <x:col min="2" max="2" width="20" hidden="0" customWidth="1"/>
    <x:col min="3" max="3" width="30" hidden="0" customWidth="1"/>
    <x:col min="4" max="4" width="72" hidden="0" customWidth="1"/>
    <x:col min="5" max="5" width="14" hidden="0" customWidth="1"/>
    <x:col min="6" max="6" width="26" hidden="0" customWidth="1"/>
    <x:col min="7" max="7" width="36" hidden="0" customWidth="1"/>
  </x:cols>
  <x:sheetData>
    <x:row r="1" ht="34" customHeight="1">
      <x:c r="A1" s="349" t="str">
        <x:v>Quellen und Prüfhinweise</x:v>
      </x:c>
      <x:c r="B1" s="349"/>
      <x:c r="C1" s="349"/>
      <x:c r="D1" s="349"/>
      <x:c r="E1" s="349"/>
      <x:c r="F1" s="349"/>
      <x:c r="G1" s="349"/>
      <x:c r="H1" s="349"/>
    </x:row>
    <x:row r="2" ht="25" customHeight="1">
      <x:c r="A2" s="352" t="str">
        <x:v>Primärquellen, Stand 2026-07-27 - regionale und einzelfallbezogene Prüfung bleibt erforderlich</x:v>
      </x:c>
      <x:c r="B2" s="352" t="str">
        <x:v>Primärquellen, Stand 2026-07-27 - regionale und einzelfallbezogene Prüfung bleibt erforderlich</x:v>
      </x:c>
      <x:c r="C2" s="352" t="str">
        <x:v>Primärquellen, Stand 2026-07-27 - regionale und einzelfallbezogene Prüfung bleibt erforderlich</x:v>
      </x:c>
      <x:c r="D2" s="352" t="str">
        <x:v>Primärquellen, Stand 2026-07-27 - regionale und einzelfallbezogene Prüfung bleibt erforderlich</x:v>
      </x:c>
      <x:c r="E2" s="352" t="str">
        <x:v>Primärquellen, Stand 2026-07-27 - regionale und einzelfallbezogene Prüfung bleibt erforderlich</x:v>
      </x:c>
      <x:c r="F2" s="352" t="str">
        <x:v>Primärquellen, Stand 2026-07-27 - regionale und einzelfallbezogene Prüfung bleibt erforderlich</x:v>
      </x:c>
      <x:c r="G2" s="352" t="str">
        <x:v>Primärquellen, Stand 2026-07-27 - regionale und einzelfallbezogene Prüfung bleibt erforderlich</x:v>
      </x:c>
      <x:c r="H2" s="352" t="str">
        <x:v>Primärquellen, Stand 2026-07-27 - regionale und einzelfallbezogene Prüfung bleibt erforderlich</x:v>
      </x:c>
    </x:row>
    <x:row r="3">
      <x:c r="A3" s="238"/>
      <x:c r="B3" s="238"/>
      <x:c r="C3" s="238"/>
      <x:c r="D3" s="238"/>
      <x:c r="E3" s="238"/>
      <x:c r="F3" s="238"/>
      <x:c r="G3" s="238"/>
      <x:c r="H3" s="238"/>
    </x:row>
    <x:row r="4" ht="29" customHeight="1">
      <x:c r="A4" s="355"/>
      <x:c r="B4" s="355"/>
      <x:c r="C4" s="355"/>
      <x:c r="D4" s="355"/>
      <x:c r="E4" s="355"/>
      <x:c r="F4" s="355"/>
      <x:c r="G4" s="355"/>
      <x:c r="H4" s="355"/>
    </x:row>
    <x:row r="5" ht="32" customHeight="1">
      <x:c r="A5" s="252" t="str">
        <x:v>ID</x:v>
      </x:c>
      <x:c r="B5" s="254" t="str">
        <x:v>Thema</x:v>
      </x:c>
      <x:c r="C5" s="254" t="str">
        <x:v>Quelle</x:v>
      </x:c>
      <x:c r="D5" s="254" t="str">
        <x:v>URL</x:v>
      </x:c>
      <x:c r="E5" s="254" t="str">
        <x:v>Stand</x:v>
      </x:c>
      <x:c r="F5" s="254" t="str">
        <x:v>Verwendung</x:v>
      </x:c>
      <x:c r="G5" s="253" t="str">
        <x:v>Hinweis</x:v>
      </x:c>
      <x:c r="H5" s="238"/>
    </x:row>
    <x:row r="6">
      <x:c r="A6" s="121" t="str">
        <x:v>Q1</x:v>
      </x:c>
      <x:c r="B6" s="121" t="str">
        <x:v>Bedarfsplanung</x:v>
      </x:c>
      <x:c r="C6" s="121" t="str">
        <x:v>Gemeinsamer Bundesausschuss</x:v>
      </x:c>
      <x:c r="D6" s="342" t="str">
        <x:v>https://www.g-ba.de/themen/bedarfsplanung/bedarfsplanungsrichtlinie/</x:v>
      </x:c>
      <x:c r="E6" s="330" t="str">
        <x:v>2026-07-27</x:v>
      </x:c>
      <x:c r="F6" s="121" t="str">
        <x:v>Zulassungsweg</x:v>
      </x:c>
      <x:c r="G6" s="121" t="str">
        <x:v>Planungsstatus regional prüfen</x:v>
      </x:c>
      <x:c r="H6" s="238"/>
    </x:row>
    <x:row r="7">
      <x:c r="A7" s="126" t="str">
        <x:v>Q2</x:v>
      </x:c>
      <x:c r="B7" s="126" t="str">
        <x:v>Nachbesetzung</x:v>
      </x:c>
      <x:c r="C7" s="126" t="str">
        <x:v>§ 103 SGB V</x:v>
      </x:c>
      <x:c r="D7" s="343" t="str">
        <x:v>https://www.gesetze-im-internet.de/sgb_5/__103.html</x:v>
      </x:c>
      <x:c r="E7" s="332" t="str">
        <x:v>2026-07-27</x:v>
      </x:c>
      <x:c r="F7" s="126" t="str">
        <x:v>Nachbesetzungsverfahren</x:v>
      </x:c>
      <x:c r="G7" s="126" t="str">
        <x:v>Keine individuelle Rechtsberatung</x:v>
      </x:c>
      <x:c r="H7" s="238"/>
    </x:row>
    <x:row r="8">
      <x:c r="A8" s="126" t="str">
        <x:v>Q3</x:v>
      </x:c>
      <x:c r="B8" s="126" t="str">
        <x:v>Praxisabgabe</x:v>
      </x:c>
      <x:c r="C8" s="126" t="str">
        <x:v>KV Nordrhein</x:v>
      </x:c>
      <x:c r="D8" s="343" t="str">
        <x:v>https://www.kvno.de/praxis/beratung/niederlassungsberatung/praxisabgabe</x:v>
      </x:c>
      <x:c r="E8" s="332" t="str">
        <x:v>2026-07-27</x:v>
      </x:c>
      <x:c r="F8" s="126" t="str">
        <x:v>Zeit- und Verfahrenslogik</x:v>
      </x:c>
      <x:c r="G8" s="126" t="str">
        <x:v>Regionale Praxis kann abweichen</x:v>
      </x:c>
      <x:c r="H8" s="238"/>
    </x:row>
    <x:row r="9">
      <x:c r="A9" s="126" t="str">
        <x:v>Q4</x:v>
      </x:c>
      <x:c r="B9" s="126" t="str">
        <x:v>Abrechnung</x:v>
      </x:c>
      <x:c r="C9" s="126" t="str">
        <x:v>Kassenärztliche Bundesvereinigung</x:v>
      </x:c>
      <x:c r="D9" s="343" t="str">
        <x:v>https://www.kbv.de/praxis/abrechnung/ebm</x:v>
      </x:c>
      <x:c r="E9" s="332" t="str">
        <x:v>2026-07-27</x:v>
      </x:c>
      <x:c r="F9" s="126" t="str">
        <x:v>EBM-Prüfung</x:v>
      </x:c>
      <x:c r="G9" s="126" t="str">
        <x:v>Aktuelle regionale Regeln ergänzen</x:v>
      </x:c>
      <x:c r="H9" s="238"/>
    </x:row>
    <x:row r="10">
      <x:c r="A10" s="126" t="str">
        <x:v>Q5</x:v>
      </x:c>
      <x:c r="B10" s="126" t="str">
        <x:v>Qualitätssicherung</x:v>
      </x:c>
      <x:c r="C10" s="126" t="str">
        <x:v>Kassenärztliche Bundesvereinigung</x:v>
      </x:c>
      <x:c r="D10" s="343" t="str">
        <x:v>https://www.kbv.de/infothek/rechtsquellen/bundesmantelvertrag/qualitaetssicherungsvereinbarungen</x:v>
      </x:c>
      <x:c r="E10" s="332" t="str">
        <x:v>2026-07-27</x:v>
      </x:c>
      <x:c r="F10" s="126" t="str">
        <x:v>IVM und ambulantes Operieren</x:v>
      </x:c>
      <x:c r="G10" s="126" t="str">
        <x:v>Fortführbarkeit im Einzelfall prüfen</x:v>
      </x:c>
      <x:c r="H10" s="238"/>
    </x:row>
    <x:row r="11">
      <x:c r="A11" s="126" t="str">
        <x:v>Q6</x:v>
      </x:c>
      <x:c r="B11" s="126" t="str">
        <x:v>Arbeitsrecht</x:v>
      </x:c>
      <x:c r="C11" s="126" t="str">
        <x:v>§ 613a BGB</x:v>
      </x:c>
      <x:c r="D11" s="343" t="str">
        <x:v>https://www.gesetze-im-internet.de/bgb/__613a.html</x:v>
      </x:c>
      <x:c r="E11" s="332" t="str">
        <x:v>2026-07-27</x:v>
      </x:c>
      <x:c r="F11" s="126" t="str">
        <x:v>Betriebsübergang</x:v>
      </x:c>
      <x:c r="G11" s="126" t="str">
        <x:v>Anwendbarkeit fachlich prüfen</x:v>
      </x:c>
      <x:c r="H11" s="238"/>
    </x:row>
    <x:row r="12">
      <x:c r="A12" s="126" t="str">
        <x:v>Q7</x:v>
      </x:c>
      <x:c r="B12" s="126" t="str">
        <x:v>Patientendaten</x:v>
      </x:c>
      <x:c r="C12" s="126" t="str">
        <x:v>Kassenärztliche Bundesvereinigung</x:v>
      </x:c>
      <x:c r="D12" s="343" t="str">
        <x:v>https://www.kbv.de/praxis/tools-und-services/praxisnachrichten/2026/02-05/sicheres-loeschen-sensibler-daten-in-der-praxis</x:v>
      </x:c>
      <x:c r="E12" s="332" t="str">
        <x:v>2026-07-27</x:v>
      </x:c>
      <x:c r="F12" s="126" t="str">
        <x:v>Aktenübergang</x:v>
      </x:c>
      <x:c r="G12" s="126" t="str">
        <x:v>Einwilligung/Verwahrmodell</x:v>
      </x:c>
      <x:c r="H12" s="238"/>
    </x:row>
    <x:row r="13">
      <x:c r="A13" s="126" t="str">
        <x:v>Q8</x:v>
      </x:c>
      <x:c r="B13" s="126" t="str">
        <x:v>Berufshaftpflicht</x:v>
      </x:c>
      <x:c r="C13" s="126" t="str">
        <x:v>§ 95e SGB V</x:v>
      </x:c>
      <x:c r="D13" s="343" t="str">
        <x:v>https://www.gesetze-im-internet.de/sgb_5/__95e.html</x:v>
      </x:c>
      <x:c r="E13" s="332" t="str">
        <x:v>2026-07-27</x:v>
      </x:c>
      <x:c r="F13" s="126" t="str">
        <x:v>Versicherungsnachweis</x:v>
      </x:c>
      <x:c r="G13" s="126" t="str">
        <x:v>Deckung konkret bestätigen</x:v>
      </x:c>
      <x:c r="H13" s="238"/>
    </x:row>
    <x:row r="14">
      <x:c r="A14" s="126" t="str">
        <x:v>Q9</x:v>
      </x:c>
      <x:c r="B14" s="126" t="str">
        <x:v>IT-Sicherheit</x:v>
      </x:c>
      <x:c r="C14" s="126" t="str">
        <x:v>Kassenärztliche Bundesvereinigung</x:v>
      </x:c>
      <x:c r="D14" s="343" t="str">
        <x:v>https://www.kbv.de/praxis/digitalisierung/it-sicherheit</x:v>
      </x:c>
      <x:c r="E14" s="332" t="str">
        <x:v>2026-07-27</x:v>
      </x:c>
      <x:c r="F14" s="126" t="str">
        <x:v>IT-DD und Übergang</x:v>
      </x:c>
      <x:c r="G14" s="126" t="str">
        <x:v>Dienstleister und Systeme dokumentieren</x:v>
      </x:c>
      <x:c r="H14" s="238"/>
    </x:row>
    <x:row r="15">
      <x:c r="A15" s="126" t="str">
        <x:v>Q10</x:v>
      </x:c>
      <x:c r="B15" s="126" t="str">
        <x:v>Finanzierung</x:v>
      </x:c>
      <x:c r="C15" s="126" t="str">
        <x:v>KfW</x:v>
      </x:c>
      <x:c r="D15" s="343" t="str">
        <x:v>https://www.kfw.de/inlandsfoerderung/Unternehmen/Gr%C3%BCndung-und-Nachfolge/F%C3%B6rderprodukte/ERP-F%C3%B6rderkredit-Gr%C3%BCndung-und-Nachfolge-%28077%29/</x:v>
      </x:c>
      <x:c r="E15" s="332" t="str">
        <x:v>2026-07-27</x:v>
      </x:c>
      <x:c r="F15" s="126" t="str">
        <x:v>Finanzierungspfad</x:v>
      </x:c>
      <x:c r="G15" s="126" t="str">
        <x:v>Antrag vor Vorhabensbeginn über Finanzierungspartner</x:v>
      </x:c>
      <x:c r="H15" s="238"/>
    </x:row>
    <x:row r="16">
      <x:c r="A16" s="126" t="str">
        <x:v>Q11</x:v>
      </x:c>
      <x:c r="B16" s="126" t="str">
        <x:v>Steuern</x:v>
      </x:c>
      <x:c r="C16" s="126" t="str">
        <x:v>§ 16 EStG</x:v>
      </x:c>
      <x:c r="D16" s="343" t="str">
        <x:v>https://www.gesetze-im-internet.de/estg/__16.html</x:v>
      </x:c>
      <x:c r="E16" s="332" t="str">
        <x:v>2026-07-27</x:v>
      </x:c>
      <x:c r="F16" s="126" t="str">
        <x:v>Steuerliche Leitplanke</x:v>
      </x:c>
      <x:c r="G16" s="126" t="str">
        <x:v>Einzelfallprüfung erforderlich</x:v>
      </x:c>
      <x:c r="H16" s="238"/>
    </x:row>
    <x:row r="17">
      <x:c r="A17" s="126" t="str">
        <x:v>Q12</x:v>
      </x:c>
      <x:c r="B17" s="126" t="str">
        <x:v>Umsatzsteuer</x:v>
      </x:c>
      <x:c r="C17" s="126" t="str">
        <x:v>§ 1 Abs. 1a UStG</x:v>
      </x:c>
      <x:c r="D17" s="343" t="str">
        <x:v>https://www.gesetze-im-internet.de/ustg_1980/__1.html</x:v>
      </x:c>
      <x:c r="E17" s="332" t="str">
        <x:v>2026-07-27</x:v>
      </x:c>
      <x:c r="F17" s="126" t="str">
        <x:v>Geschäftsveräußerung</x:v>
      </x:c>
      <x:c r="G17" s="126" t="str">
        <x:v>Strukturabhängig</x:v>
      </x:c>
      <x:c r="H17" s="238"/>
    </x:row>
    <x:row r="18">
      <x:c r="A18" s="126" t="str">
        <x:v>Q13</x:v>
      </x:c>
      <x:c r="B18" s="126" t="str">
        <x:v>Finanzierung</x:v>
      </x:c>
      <x:c r="C18" s="126" t="str">
        <x:v>KfW Gründung und Nachfolge</x:v>
      </x:c>
      <x:c r="D18" s="343" t="str">
        <x:v>https://www.kfw.de/inlandsfoerderung/Unternehmen/Gr%C3%BCndung-und-Nachfolge/Gr%C3%BCndung/Finanzen/</x:v>
      </x:c>
      <x:c r="E18" s="332" t="str">
        <x:v>2026-07-27</x:v>
      </x:c>
      <x:c r="F18" s="126" t="str">
        <x:v>Programmauswahl</x:v>
      </x:c>
      <x:c r="G18" s="126" t="str">
        <x:v>Keine Förderzusage</x:v>
      </x:c>
      <x:c r="H18" s="238"/>
    </x:row>
    <x:row r="19">
      <x:c r="A19" s="126" t="str">
        <x:v>Q14</x:v>
      </x:c>
      <x:c r="B19" s="126" t="str">
        <x:v>Datenschutz</x:v>
      </x:c>
      <x:c r="C19" s="126" t="str">
        <x:v>KV Nordrhein</x:v>
      </x:c>
      <x:c r="D19" s="343" t="str">
        <x:v>https://www.kvno.de/praxis/recht-vertraege/dokumentation/datenschutz</x:v>
      </x:c>
      <x:c r="E19" s="332" t="str">
        <x:v>2026-07-27</x:v>
      </x:c>
      <x:c r="F19" s="126" t="str">
        <x:v>Zwei-Schrank-Modell</x:v>
      </x:c>
      <x:c r="G19" s="126" t="str">
        <x:v>Elektronische Trennung entsprechend umsetzen</x:v>
      </x:c>
      <x:c r="H19" s="238"/>
    </x:row>
    <x:row r="20">
      <x:c r="A20" s="126" t="str">
        <x:v>Q15</x:v>
      </x:c>
      <x:c r="B20" s="126" t="str">
        <x:v>Qualitätsmanagement</x:v>
      </x:c>
      <x:c r="C20" s="126" t="str">
        <x:v>Gemeinsamer Bundesausschuss</x:v>
      </x:c>
      <x:c r="D20" s="343" t="str">
        <x:v>https://www.g-ba.de/themen/qualitaetssicherung/vorgaben-zur-qualitaetssicherung/vorgaben-qualitaetsmanagement/</x:v>
      </x:c>
      <x:c r="E20" s="332" t="str">
        <x:v>2026-07-27</x:v>
      </x:c>
      <x:c r="F20" s="126" t="str">
        <x:v>Verantwortung und Maßnahmen</x:v>
      </x:c>
      <x:c r="G20" s="126" t="str">
        <x:v>QM als Führungsprozess</x:v>
      </x:c>
      <x:c r="H20" s="238"/>
    </x:row>
    <x:row r="21">
      <x:c r="A21" s="126" t="str">
        <x:v>Q16</x:v>
      </x:c>
      <x:c r="B21" s="126" t="str">
        <x:v>Übergabe</x:v>
      </x:c>
      <x:c r="C21" s="126" t="str">
        <x:v>Vom Nutzer zu ergänzen</x:v>
      </x:c>
      <x:c r="D21" s="343"/>
      <x:c r="E21" s="332" t="str">
        <x:v>2026-07-27</x:v>
      </x:c>
      <x:c r="F21" s="126" t="str">
        <x:v>Transaktionsspezifische Quellen</x:v>
      </x:c>
      <x:c r="G21" s="126" t="str">
        <x:v>Verträge und lokale Nachweise</x:v>
      </x:c>
      <x:c r="H21" s="238"/>
    </x:row>
    <x:row r="22">
      <x:c r="A22" s="133" t="str">
        <x:v>Q17</x:v>
      </x:c>
      <x:c r="B22" s="133" t="str">
        <x:v>Integration</x:v>
      </x:c>
      <x:c r="C22" s="133" t="str">
        <x:v>Operative Synthese Aljoscha Nickel</x:v>
      </x:c>
      <x:c r="D22" s="344" t="str">
        <x:v>https://nickel-berlin.de</x:v>
      </x:c>
      <x:c r="E22" s="334" t="str">
        <x:v>2026-07-27</x:v>
      </x:c>
      <x:c r="F22" s="133" t="str">
        <x:v>100-Tage-Logik</x:v>
      </x:c>
      <x:c r="G22" s="133" t="str">
        <x:v>An konkrete Organisation anpassen</x:v>
      </x:c>
      <x:c r="H22" s="238"/>
    </x:row>
  </x:sheetData>
  <x:mergeCells>
    <x:mergeCell ref="A1:G1"/>
    <x:mergeCell ref="A2:H2"/>
  </x:mergeCells>
  <x:pageMargins left="0.7" right="0.7" top="0.75" bottom="0.75" header="0.3" footer="0.3"/>
</x:worksheet>
</file>